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6852.22825\"/>
    </mc:Choice>
  </mc:AlternateContent>
  <bookViews>
    <workbookView xWindow="3645" yWindow="60" windowWidth="10995" windowHeight="12285"/>
  </bookViews>
  <sheets>
    <sheet name="прил 3 ВР 2025 " sheetId="6" r:id="rId1"/>
  </sheets>
  <definedNames>
    <definedName name="_xlnm._FilterDatabase" localSheetId="0" hidden="1">'прил 3 ВР 2025 '!$B$13:$K$466</definedName>
    <definedName name="_xlnm.Print_Area" localSheetId="0">'прил 3 ВР 2025 '!$A$1:$I$464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46" i="6" l="1"/>
  <c r="H72" i="6"/>
  <c r="H273" i="6" l="1"/>
  <c r="I273" i="6"/>
  <c r="G273" i="6"/>
  <c r="H281" i="6"/>
  <c r="H279" i="6"/>
  <c r="G279" i="6"/>
  <c r="I275" i="6"/>
  <c r="I277" i="6"/>
  <c r="I282" i="6"/>
  <c r="I281" i="6" s="1"/>
  <c r="I280" i="6"/>
  <c r="I279" i="6" s="1"/>
  <c r="H278" i="6" l="1"/>
  <c r="H272" i="6" s="1"/>
  <c r="H271" i="6" s="1"/>
  <c r="I278" i="6"/>
  <c r="I272" i="6" s="1"/>
  <c r="I271" i="6" s="1"/>
  <c r="I387" i="6" l="1"/>
  <c r="I386" i="6" s="1"/>
  <c r="H386" i="6"/>
  <c r="G84" i="6" l="1"/>
  <c r="G46" i="6"/>
  <c r="G102" i="6" l="1"/>
  <c r="G299" i="6"/>
  <c r="G304" i="6"/>
  <c r="G281" i="6"/>
  <c r="G278" i="6" s="1"/>
  <c r="G282" i="6"/>
  <c r="G420" i="6"/>
  <c r="G87" i="6"/>
  <c r="G72" i="6"/>
  <c r="G272" i="6" l="1"/>
  <c r="G271" i="6" s="1"/>
  <c r="J84" i="6"/>
  <c r="J21" i="6"/>
  <c r="J453" i="6" l="1"/>
  <c r="J418" i="6"/>
  <c r="K346" i="6"/>
  <c r="J346" i="6"/>
  <c r="J333" i="6"/>
  <c r="K325" i="6"/>
  <c r="J325" i="6"/>
  <c r="J268" i="6"/>
  <c r="K214" i="6"/>
  <c r="J214" i="6"/>
  <c r="K202" i="6"/>
  <c r="K199" i="6"/>
  <c r="H88" i="6" l="1"/>
  <c r="J88" i="6"/>
  <c r="K88" i="6"/>
  <c r="G88" i="6"/>
  <c r="K418" i="6" l="1"/>
  <c r="K28" i="6"/>
  <c r="J28" i="6"/>
  <c r="G221" i="6"/>
  <c r="G249" i="6"/>
  <c r="G28" i="6"/>
  <c r="G386" i="6"/>
  <c r="I249" i="6"/>
  <c r="I248" i="6" s="1"/>
  <c r="I247" i="6" s="1"/>
  <c r="K248" i="6"/>
  <c r="K247" i="6" s="1"/>
  <c r="J248" i="6"/>
  <c r="J247" i="6" s="1"/>
  <c r="H248" i="6"/>
  <c r="H247" i="6" s="1"/>
  <c r="G248" i="6"/>
  <c r="G247" i="6" s="1"/>
  <c r="I246" i="6"/>
  <c r="I245" i="6" s="1"/>
  <c r="I244" i="6" s="1"/>
  <c r="K245" i="6"/>
  <c r="K244" i="6" s="1"/>
  <c r="J245" i="6"/>
  <c r="J244" i="6" s="1"/>
  <c r="H245" i="6"/>
  <c r="H244" i="6" s="1"/>
  <c r="G245" i="6"/>
  <c r="G244" i="6" s="1"/>
  <c r="I202" i="6"/>
  <c r="I201" i="6" s="1"/>
  <c r="I200" i="6" s="1"/>
  <c r="K201" i="6"/>
  <c r="K200" i="6" s="1"/>
  <c r="J201" i="6"/>
  <c r="J200" i="6" s="1"/>
  <c r="H201" i="6"/>
  <c r="H200" i="6" s="1"/>
  <c r="G201" i="6"/>
  <c r="G200" i="6" s="1"/>
  <c r="I199" i="6"/>
  <c r="I198" i="6" s="1"/>
  <c r="I197" i="6" s="1"/>
  <c r="K198" i="6"/>
  <c r="K197" i="6" s="1"/>
  <c r="J198" i="6"/>
  <c r="J197" i="6" s="1"/>
  <c r="H198" i="6"/>
  <c r="H197" i="6" s="1"/>
  <c r="G198" i="6"/>
  <c r="G197" i="6" s="1"/>
  <c r="I119" i="6"/>
  <c r="I118" i="6" s="1"/>
  <c r="K118" i="6"/>
  <c r="J118" i="6"/>
  <c r="H118" i="6"/>
  <c r="G118" i="6"/>
  <c r="H243" i="6" l="1"/>
  <c r="H242" i="6" s="1"/>
  <c r="K243" i="6"/>
  <c r="K242" i="6" s="1"/>
  <c r="J243" i="6"/>
  <c r="J242" i="6" s="1"/>
  <c r="I243" i="6"/>
  <c r="I242" i="6" s="1"/>
  <c r="G243" i="6"/>
  <c r="G242" i="6" s="1"/>
  <c r="G309" i="6" l="1"/>
  <c r="I66" i="6" l="1"/>
  <c r="I65" i="6" s="1"/>
  <c r="I64" i="6" s="1"/>
  <c r="I63" i="6" s="1"/>
  <c r="K65" i="6"/>
  <c r="K64" i="6" s="1"/>
  <c r="K63" i="6" s="1"/>
  <c r="J65" i="6"/>
  <c r="J64" i="6" s="1"/>
  <c r="J63" i="6" s="1"/>
  <c r="H65" i="6"/>
  <c r="H64" i="6" s="1"/>
  <c r="H63" i="6" s="1"/>
  <c r="G65" i="6"/>
  <c r="G64" i="6" s="1"/>
  <c r="G63" i="6" s="1"/>
  <c r="I381" i="6"/>
  <c r="I380" i="6" s="1"/>
  <c r="I379" i="6" s="1"/>
  <c r="K380" i="6"/>
  <c r="K379" i="6" s="1"/>
  <c r="J380" i="6"/>
  <c r="J379" i="6" s="1"/>
  <c r="H380" i="6"/>
  <c r="H379" i="6" s="1"/>
  <c r="G380" i="6"/>
  <c r="G379" i="6" s="1"/>
  <c r="H462" i="6" l="1"/>
  <c r="I463" i="6"/>
  <c r="I462" i="6" s="1"/>
  <c r="K462" i="6"/>
  <c r="K461" i="6" s="1"/>
  <c r="K460" i="6" s="1"/>
  <c r="J462" i="6"/>
  <c r="J461" i="6" s="1"/>
  <c r="J460" i="6" s="1"/>
  <c r="G462" i="6"/>
  <c r="G461" i="6" s="1"/>
  <c r="G460" i="6" s="1"/>
  <c r="I461" i="6" l="1"/>
  <c r="I460" i="6" s="1"/>
  <c r="I459" i="6" s="1"/>
  <c r="H461" i="6"/>
  <c r="H460" i="6" s="1"/>
  <c r="H459" i="6" s="1"/>
  <c r="G160" i="6"/>
  <c r="G159" i="6" s="1"/>
  <c r="I161" i="6"/>
  <c r="I160" i="6" s="1"/>
  <c r="I159" i="6" s="1"/>
  <c r="K160" i="6"/>
  <c r="K159" i="6" s="1"/>
  <c r="J160" i="6"/>
  <c r="J159" i="6" s="1"/>
  <c r="H160" i="6"/>
  <c r="H159" i="6" s="1"/>
  <c r="I378" i="6" l="1"/>
  <c r="I377" i="6" s="1"/>
  <c r="I376" i="6" s="1"/>
  <c r="I375" i="6" s="1"/>
  <c r="K377" i="6"/>
  <c r="K376" i="6" s="1"/>
  <c r="J377" i="6"/>
  <c r="J376" i="6" s="1"/>
  <c r="H377" i="6"/>
  <c r="H376" i="6" s="1"/>
  <c r="H375" i="6" s="1"/>
  <c r="G377" i="6"/>
  <c r="G376" i="6" s="1"/>
  <c r="I253" i="6"/>
  <c r="I252" i="6" s="1"/>
  <c r="I251" i="6" s="1"/>
  <c r="I256" i="6"/>
  <c r="I255" i="6" s="1"/>
  <c r="I254" i="6" s="1"/>
  <c r="K255" i="6"/>
  <c r="K254" i="6" s="1"/>
  <c r="J255" i="6"/>
  <c r="J254" i="6" s="1"/>
  <c r="H255" i="6"/>
  <c r="H254" i="6" s="1"/>
  <c r="G255" i="6"/>
  <c r="G254" i="6" s="1"/>
  <c r="K252" i="6"/>
  <c r="K251" i="6" s="1"/>
  <c r="J252" i="6"/>
  <c r="J251" i="6" s="1"/>
  <c r="H252" i="6"/>
  <c r="H251" i="6" s="1"/>
  <c r="G252" i="6"/>
  <c r="G251" i="6" s="1"/>
  <c r="J375" i="6" l="1"/>
  <c r="J374" i="6" s="1"/>
  <c r="J373" i="6" s="1"/>
  <c r="K375" i="6"/>
  <c r="K374" i="6" s="1"/>
  <c r="K373" i="6" s="1"/>
  <c r="H374" i="6"/>
  <c r="H373" i="6" s="1"/>
  <c r="G375" i="6"/>
  <c r="G374" i="6" s="1"/>
  <c r="G373" i="6" s="1"/>
  <c r="I374" i="6"/>
  <c r="I373" i="6" s="1"/>
  <c r="I89" i="6"/>
  <c r="I88" i="6" s="1"/>
  <c r="I135" i="6" l="1"/>
  <c r="I134" i="6" s="1"/>
  <c r="I133" i="6" s="1"/>
  <c r="K134" i="6"/>
  <c r="K133" i="6" s="1"/>
  <c r="J134" i="6"/>
  <c r="J133" i="6" s="1"/>
  <c r="H134" i="6"/>
  <c r="H133" i="6" s="1"/>
  <c r="G134" i="6"/>
  <c r="G133" i="6" s="1"/>
  <c r="I130" i="6"/>
  <c r="I129" i="6" s="1"/>
  <c r="I128" i="6" s="1"/>
  <c r="I132" i="6"/>
  <c r="K129" i="6"/>
  <c r="K128" i="6" s="1"/>
  <c r="J129" i="6"/>
  <c r="J128" i="6" s="1"/>
  <c r="H129" i="6"/>
  <c r="H128" i="6" s="1"/>
  <c r="G129" i="6"/>
  <c r="G128" i="6" s="1"/>
  <c r="G302" i="6" l="1"/>
  <c r="G297" i="6"/>
  <c r="K69" i="6" l="1"/>
  <c r="J69" i="6"/>
  <c r="K454" i="6"/>
  <c r="K452" i="6"/>
  <c r="K444" i="6"/>
  <c r="K443" i="6" s="1"/>
  <c r="K442" i="6" s="1"/>
  <c r="K441" i="6" s="1"/>
  <c r="K440" i="6" s="1"/>
  <c r="K439" i="6" s="1"/>
  <c r="K438" i="6" s="1"/>
  <c r="K436" i="6"/>
  <c r="K435" i="6" s="1"/>
  <c r="K434" i="6" s="1"/>
  <c r="K433" i="6" s="1"/>
  <c r="K431" i="6"/>
  <c r="K430" i="6" s="1"/>
  <c r="K429" i="6" s="1"/>
  <c r="K428" i="6" s="1"/>
  <c r="K425" i="6"/>
  <c r="K424" i="6" s="1"/>
  <c r="K421" i="6"/>
  <c r="K412" i="6"/>
  <c r="K411" i="6" s="1"/>
  <c r="K409" i="6"/>
  <c r="K408" i="6" s="1"/>
  <c r="K419" i="6"/>
  <c r="K417" i="6"/>
  <c r="K401" i="6"/>
  <c r="K400" i="6" s="1"/>
  <c r="K398" i="6"/>
  <c r="K397" i="6" s="1"/>
  <c r="K395" i="6"/>
  <c r="K394" i="6" s="1"/>
  <c r="K388" i="6"/>
  <c r="K386" i="6"/>
  <c r="K371" i="6"/>
  <c r="K370" i="6" s="1"/>
  <c r="K369" i="6" s="1"/>
  <c r="K367" i="6"/>
  <c r="K366" i="6" s="1"/>
  <c r="K364" i="6"/>
  <c r="K363" i="6" s="1"/>
  <c r="K361" i="6"/>
  <c r="K360" i="6" s="1"/>
  <c r="K355" i="6"/>
  <c r="K354" i="6" s="1"/>
  <c r="K352" i="6"/>
  <c r="K351" i="6" s="1"/>
  <c r="K349" i="6"/>
  <c r="K348" i="6" s="1"/>
  <c r="K345" i="6"/>
  <c r="K344" i="6" s="1"/>
  <c r="K343" i="6" s="1"/>
  <c r="K341" i="6"/>
  <c r="K339" i="6"/>
  <c r="K336" i="6"/>
  <c r="K335" i="6" s="1"/>
  <c r="K332" i="6"/>
  <c r="K331" i="6" s="1"/>
  <c r="K330" i="6" s="1"/>
  <c r="K326" i="6"/>
  <c r="K324" i="6"/>
  <c r="K321" i="6"/>
  <c r="K319" i="6"/>
  <c r="K316" i="6"/>
  <c r="K315" i="6" s="1"/>
  <c r="K313" i="6"/>
  <c r="K311" i="6"/>
  <c r="K308" i="6"/>
  <c r="K306" i="6"/>
  <c r="K303" i="6"/>
  <c r="K301" i="6"/>
  <c r="K298" i="6"/>
  <c r="K296" i="6"/>
  <c r="K293" i="6"/>
  <c r="K291" i="6"/>
  <c r="K288" i="6"/>
  <c r="K286" i="6"/>
  <c r="K267" i="6"/>
  <c r="K266" i="6" s="1"/>
  <c r="K264" i="6"/>
  <c r="K263" i="6" s="1"/>
  <c r="K258" i="6"/>
  <c r="K257" i="6" s="1"/>
  <c r="K237" i="6"/>
  <c r="K236" i="6" s="1"/>
  <c r="K234" i="6"/>
  <c r="K232" i="6"/>
  <c r="K229" i="6"/>
  <c r="K228" i="6" s="1"/>
  <c r="K226" i="6"/>
  <c r="K225" i="6" s="1"/>
  <c r="K220" i="6"/>
  <c r="K219" i="6" s="1"/>
  <c r="K217" i="6" s="1"/>
  <c r="K216" i="6" s="1"/>
  <c r="K215" i="6" s="1"/>
  <c r="K213" i="6"/>
  <c r="K212" i="6" s="1"/>
  <c r="K207" i="6"/>
  <c r="K206" i="6" s="1"/>
  <c r="K204" i="6"/>
  <c r="K203" i="6" s="1"/>
  <c r="K190" i="6"/>
  <c r="K189" i="6" s="1"/>
  <c r="K188" i="6" s="1"/>
  <c r="K187" i="6"/>
  <c r="K186" i="6"/>
  <c r="K185" i="6" s="1"/>
  <c r="K210" i="6"/>
  <c r="K209" i="6" s="1"/>
  <c r="K195" i="6"/>
  <c r="K194" i="6" s="1"/>
  <c r="K192" i="6"/>
  <c r="K191" i="6" s="1"/>
  <c r="K179" i="6"/>
  <c r="K178" i="6" s="1"/>
  <c r="K176" i="6"/>
  <c r="K175" i="6" s="1"/>
  <c r="K173" i="6"/>
  <c r="K172" i="6" s="1"/>
  <c r="K166" i="6"/>
  <c r="K165" i="6" s="1"/>
  <c r="K164" i="6" s="1"/>
  <c r="K163" i="6" s="1"/>
  <c r="K162" i="6" s="1"/>
  <c r="K157" i="6"/>
  <c r="K156" i="6" s="1"/>
  <c r="K154" i="6"/>
  <c r="K153" i="6" s="1"/>
  <c r="K152" i="6" s="1"/>
  <c r="K146" i="6"/>
  <c r="K145" i="6" s="1"/>
  <c r="K143" i="6"/>
  <c r="K142" i="6" s="1"/>
  <c r="K140" i="6"/>
  <c r="K139" i="6" s="1"/>
  <c r="K136" i="6"/>
  <c r="K131" i="6"/>
  <c r="K122" i="6"/>
  <c r="K121" i="6" s="1"/>
  <c r="K120" i="6" s="1"/>
  <c r="K116" i="6"/>
  <c r="K115" i="6" s="1"/>
  <c r="K114" i="6" s="1"/>
  <c r="K109" i="6"/>
  <c r="K108" i="6" s="1"/>
  <c r="K107" i="6" s="1"/>
  <c r="K106" i="6" s="1"/>
  <c r="K105" i="6" s="1"/>
  <c r="K104" i="6" s="1"/>
  <c r="K101" i="6"/>
  <c r="K99" i="6"/>
  <c r="K92" i="6"/>
  <c r="K91" i="6" s="1"/>
  <c r="K90" i="6" s="1"/>
  <c r="K86" i="6"/>
  <c r="K85" i="6" s="1"/>
  <c r="K83" i="6"/>
  <c r="K82" i="6" s="1"/>
  <c r="K77" i="6"/>
  <c r="K76" i="6" s="1"/>
  <c r="K73" i="6"/>
  <c r="K71" i="6"/>
  <c r="K58" i="6"/>
  <c r="K57" i="6" s="1"/>
  <c r="K56" i="6" s="1"/>
  <c r="K55" i="6" s="1"/>
  <c r="K54" i="6" s="1"/>
  <c r="K53" i="6" s="1"/>
  <c r="K51" i="6"/>
  <c r="K50" i="6" s="1"/>
  <c r="K49" i="6" s="1"/>
  <c r="K48" i="6" s="1"/>
  <c r="K47" i="6" s="1"/>
  <c r="K45" i="6"/>
  <c r="K44" i="6" s="1"/>
  <c r="K43" i="6" s="1"/>
  <c r="K42" i="6" s="1"/>
  <c r="K41" i="6" s="1"/>
  <c r="K38" i="6"/>
  <c r="K36" i="6"/>
  <c r="K34" i="6"/>
  <c r="K31" i="6"/>
  <c r="K29" i="6"/>
  <c r="K27" i="6"/>
  <c r="K20" i="6"/>
  <c r="K19" i="6"/>
  <c r="K18" i="6" s="1"/>
  <c r="K17" i="6" s="1"/>
  <c r="K16" i="6" s="1"/>
  <c r="K15" i="6" s="1"/>
  <c r="J454" i="6"/>
  <c r="J452" i="6"/>
  <c r="J444" i="6"/>
  <c r="J443" i="6" s="1"/>
  <c r="J442" i="6" s="1"/>
  <c r="J441" i="6" s="1"/>
  <c r="J440" i="6" s="1"/>
  <c r="J439" i="6" s="1"/>
  <c r="J438" i="6" s="1"/>
  <c r="J436" i="6"/>
  <c r="J435" i="6" s="1"/>
  <c r="J434" i="6" s="1"/>
  <c r="J433" i="6" s="1"/>
  <c r="J431" i="6"/>
  <c r="J430" i="6" s="1"/>
  <c r="J429" i="6" s="1"/>
  <c r="J428" i="6" s="1"/>
  <c r="J425" i="6"/>
  <c r="J424" i="6" s="1"/>
  <c r="J421" i="6"/>
  <c r="J412" i="6"/>
  <c r="J411" i="6" s="1"/>
  <c r="J409" i="6"/>
  <c r="J408" i="6" s="1"/>
  <c r="J419" i="6"/>
  <c r="J417" i="6"/>
  <c r="J401" i="6"/>
  <c r="J400" i="6" s="1"/>
  <c r="J398" i="6"/>
  <c r="J397" i="6" s="1"/>
  <c r="J395" i="6"/>
  <c r="J394" i="6" s="1"/>
  <c r="J388" i="6"/>
  <c r="J386" i="6"/>
  <c r="J371" i="6"/>
  <c r="J370" i="6" s="1"/>
  <c r="J369" i="6" s="1"/>
  <c r="J367" i="6"/>
  <c r="J366" i="6" s="1"/>
  <c r="J364" i="6"/>
  <c r="J363" i="6" s="1"/>
  <c r="J361" i="6"/>
  <c r="J360" i="6" s="1"/>
  <c r="J355" i="6"/>
  <c r="J354" i="6" s="1"/>
  <c r="J352" i="6"/>
  <c r="J351" i="6" s="1"/>
  <c r="J349" i="6"/>
  <c r="J348" i="6" s="1"/>
  <c r="J345" i="6"/>
  <c r="J344" i="6" s="1"/>
  <c r="J343" i="6" s="1"/>
  <c r="J341" i="6"/>
  <c r="J339" i="6"/>
  <c r="J336" i="6"/>
  <c r="J335" i="6" s="1"/>
  <c r="J332" i="6"/>
  <c r="J331" i="6" s="1"/>
  <c r="J330" i="6" s="1"/>
  <c r="J326" i="6"/>
  <c r="J324" i="6"/>
  <c r="J321" i="6"/>
  <c r="J319" i="6"/>
  <c r="J316" i="6"/>
  <c r="J315" i="6" s="1"/>
  <c r="J313" i="6"/>
  <c r="J311" i="6"/>
  <c r="J308" i="6"/>
  <c r="J306" i="6"/>
  <c r="J303" i="6"/>
  <c r="J301" i="6"/>
  <c r="J298" i="6"/>
  <c r="J296" i="6"/>
  <c r="J293" i="6"/>
  <c r="J291" i="6"/>
  <c r="J288" i="6"/>
  <c r="J286" i="6"/>
  <c r="J267" i="6"/>
  <c r="J266" i="6" s="1"/>
  <c r="J264" i="6"/>
  <c r="J263" i="6" s="1"/>
  <c r="J258" i="6"/>
  <c r="J257" i="6" s="1"/>
  <c r="J237" i="6"/>
  <c r="J236" i="6" s="1"/>
  <c r="J234" i="6"/>
  <c r="J232" i="6"/>
  <c r="J229" i="6"/>
  <c r="J228" i="6" s="1"/>
  <c r="J226" i="6"/>
  <c r="J225" i="6" s="1"/>
  <c r="J220" i="6"/>
  <c r="J219" i="6" s="1"/>
  <c r="J217" i="6" s="1"/>
  <c r="J216" i="6" s="1"/>
  <c r="J215" i="6" s="1"/>
  <c r="J213" i="6"/>
  <c r="J212" i="6" s="1"/>
  <c r="J207" i="6"/>
  <c r="J206" i="6" s="1"/>
  <c r="J204" i="6"/>
  <c r="J203" i="6" s="1"/>
  <c r="J190" i="6"/>
  <c r="J189" i="6" s="1"/>
  <c r="J188" i="6" s="1"/>
  <c r="J187" i="6"/>
  <c r="J186" i="6" s="1"/>
  <c r="J185" i="6" s="1"/>
  <c r="J210" i="6"/>
  <c r="J209" i="6" s="1"/>
  <c r="J195" i="6"/>
  <c r="J194" i="6" s="1"/>
  <c r="J192" i="6"/>
  <c r="J191" i="6" s="1"/>
  <c r="J179" i="6"/>
  <c r="J178" i="6" s="1"/>
  <c r="J176" i="6"/>
  <c r="J175" i="6" s="1"/>
  <c r="J173" i="6"/>
  <c r="J172" i="6" s="1"/>
  <c r="J166" i="6"/>
  <c r="J165" i="6" s="1"/>
  <c r="J164" i="6" s="1"/>
  <c r="J163" i="6" s="1"/>
  <c r="J162" i="6" s="1"/>
  <c r="J157" i="6"/>
  <c r="J156" i="6" s="1"/>
  <c r="J154" i="6"/>
  <c r="J153" i="6" s="1"/>
  <c r="J152" i="6" s="1"/>
  <c r="J146" i="6"/>
  <c r="J145" i="6" s="1"/>
  <c r="J143" i="6"/>
  <c r="J142" i="6" s="1"/>
  <c r="J140" i="6"/>
  <c r="J139" i="6" s="1"/>
  <c r="J136" i="6"/>
  <c r="J131" i="6"/>
  <c r="J122" i="6"/>
  <c r="J121" i="6" s="1"/>
  <c r="J120" i="6" s="1"/>
  <c r="J116" i="6"/>
  <c r="J115" i="6" s="1"/>
  <c r="J114" i="6" s="1"/>
  <c r="J109" i="6"/>
  <c r="J108" i="6" s="1"/>
  <c r="J107" i="6" s="1"/>
  <c r="J106" i="6" s="1"/>
  <c r="J105" i="6" s="1"/>
  <c r="J104" i="6" s="1"/>
  <c r="J101" i="6"/>
  <c r="J99" i="6"/>
  <c r="J92" i="6"/>
  <c r="J91" i="6" s="1"/>
  <c r="J90" i="6" s="1"/>
  <c r="J86" i="6"/>
  <c r="J85" i="6" s="1"/>
  <c r="J83" i="6"/>
  <c r="J82" i="6" s="1"/>
  <c r="J77" i="6"/>
  <c r="J76" i="6" s="1"/>
  <c r="J73" i="6"/>
  <c r="J71" i="6"/>
  <c r="J58" i="6"/>
  <c r="J57" i="6" s="1"/>
  <c r="J56" i="6" s="1"/>
  <c r="J55" i="6" s="1"/>
  <c r="J54" i="6" s="1"/>
  <c r="J53" i="6" s="1"/>
  <c r="J51" i="6"/>
  <c r="J50" i="6" s="1"/>
  <c r="J49" i="6" s="1"/>
  <c r="J48" i="6" s="1"/>
  <c r="J47" i="6" s="1"/>
  <c r="J45" i="6"/>
  <c r="J44" i="6" s="1"/>
  <c r="J43" i="6" s="1"/>
  <c r="J42" i="6" s="1"/>
  <c r="J41" i="6" s="1"/>
  <c r="J38" i="6"/>
  <c r="J36" i="6"/>
  <c r="J34" i="6"/>
  <c r="J31" i="6"/>
  <c r="J29" i="6"/>
  <c r="J27" i="6"/>
  <c r="J20" i="6"/>
  <c r="J19" i="6"/>
  <c r="J18" i="6" s="1"/>
  <c r="J17" i="6" s="1"/>
  <c r="J16" i="6" s="1"/>
  <c r="J15" i="6" s="1"/>
  <c r="J250" i="6" l="1"/>
  <c r="J241" i="6" s="1"/>
  <c r="K250" i="6"/>
  <c r="K241" i="6" s="1"/>
  <c r="K184" i="6"/>
  <c r="K183" i="6" s="1"/>
  <c r="K182" i="6" s="1"/>
  <c r="K181" i="6" s="1"/>
  <c r="J184" i="6"/>
  <c r="J183" i="6" s="1"/>
  <c r="J182" i="6" s="1"/>
  <c r="J181" i="6" s="1"/>
  <c r="J407" i="6"/>
  <c r="J406" i="6" s="1"/>
  <c r="K407" i="6"/>
  <c r="K406" i="6" s="1"/>
  <c r="J416" i="6"/>
  <c r="J415" i="6" s="1"/>
  <c r="J414" i="6" s="1"/>
  <c r="J323" i="6"/>
  <c r="K416" i="6"/>
  <c r="K415" i="6" s="1"/>
  <c r="K414" i="6" s="1"/>
  <c r="J295" i="6"/>
  <c r="J338" i="6"/>
  <c r="J334" i="6" s="1"/>
  <c r="K338" i="6"/>
  <c r="K334" i="6" s="1"/>
  <c r="J98" i="6"/>
  <c r="J97" i="6" s="1"/>
  <c r="J96" i="6" s="1"/>
  <c r="J95" i="6" s="1"/>
  <c r="J94" i="6" s="1"/>
  <c r="K385" i="6"/>
  <c r="K384" i="6" s="1"/>
  <c r="K383" i="6" s="1"/>
  <c r="K231" i="6"/>
  <c r="K224" i="6" s="1"/>
  <c r="K223" i="6" s="1"/>
  <c r="K222" i="6" s="1"/>
  <c r="J231" i="6"/>
  <c r="J224" i="6" s="1"/>
  <c r="J223" i="6" s="1"/>
  <c r="J222" i="6" s="1"/>
  <c r="J385" i="6"/>
  <c r="J384" i="6" s="1"/>
  <c r="J383" i="6" s="1"/>
  <c r="K305" i="6"/>
  <c r="J285" i="6"/>
  <c r="K295" i="6"/>
  <c r="J300" i="6"/>
  <c r="J310" i="6"/>
  <c r="J451" i="6"/>
  <c r="J450" i="6" s="1"/>
  <c r="J449" i="6" s="1"/>
  <c r="J448" i="6" s="1"/>
  <c r="J447" i="6" s="1"/>
  <c r="J446" i="6" s="1"/>
  <c r="K26" i="6"/>
  <c r="K262" i="6"/>
  <c r="K261" i="6" s="1"/>
  <c r="K260" i="6" s="1"/>
  <c r="K285" i="6"/>
  <c r="J33" i="6"/>
  <c r="K290" i="6"/>
  <c r="K300" i="6"/>
  <c r="K310" i="6"/>
  <c r="J151" i="6"/>
  <c r="J150" i="6" s="1"/>
  <c r="J149" i="6" s="1"/>
  <c r="J262" i="6"/>
  <c r="J261" i="6" s="1"/>
  <c r="J260" i="6" s="1"/>
  <c r="J359" i="6"/>
  <c r="J358" i="6" s="1"/>
  <c r="J357" i="6" s="1"/>
  <c r="K359" i="6"/>
  <c r="K358" i="6" s="1"/>
  <c r="K357" i="6" s="1"/>
  <c r="J26" i="6"/>
  <c r="J290" i="6"/>
  <c r="J305" i="6"/>
  <c r="K127" i="6"/>
  <c r="K138" i="6"/>
  <c r="K171" i="6"/>
  <c r="K170" i="6" s="1"/>
  <c r="K169" i="6" s="1"/>
  <c r="K168" i="6" s="1"/>
  <c r="K347" i="6"/>
  <c r="K151" i="6"/>
  <c r="K150" i="6" s="1"/>
  <c r="K149" i="6" s="1"/>
  <c r="J127" i="6"/>
  <c r="J138" i="6"/>
  <c r="J171" i="6"/>
  <c r="J170" i="6" s="1"/>
  <c r="J169" i="6" s="1"/>
  <c r="J168" i="6" s="1"/>
  <c r="J347" i="6"/>
  <c r="K68" i="6"/>
  <c r="K67" i="6" s="1"/>
  <c r="K62" i="6" s="1"/>
  <c r="K61" i="6" s="1"/>
  <c r="K81" i="6"/>
  <c r="K79" i="6" s="1"/>
  <c r="K113" i="6"/>
  <c r="K112" i="6" s="1"/>
  <c r="K111" i="6" s="1"/>
  <c r="K318" i="6"/>
  <c r="K451" i="6"/>
  <c r="K450" i="6" s="1"/>
  <c r="K449" i="6" s="1"/>
  <c r="K448" i="6" s="1"/>
  <c r="K447" i="6" s="1"/>
  <c r="K446" i="6" s="1"/>
  <c r="J68" i="6"/>
  <c r="J67" i="6" s="1"/>
  <c r="J62" i="6" s="1"/>
  <c r="J61" i="6" s="1"/>
  <c r="J81" i="6"/>
  <c r="J79" i="6" s="1"/>
  <c r="J113" i="6"/>
  <c r="J112" i="6" s="1"/>
  <c r="J111" i="6" s="1"/>
  <c r="J318" i="6"/>
  <c r="K33" i="6"/>
  <c r="K98" i="6"/>
  <c r="K97" i="6" s="1"/>
  <c r="K96" i="6" s="1"/>
  <c r="K95" i="6" s="1"/>
  <c r="K94" i="6" s="1"/>
  <c r="K323" i="6"/>
  <c r="K427" i="6"/>
  <c r="K393" i="6"/>
  <c r="K392" i="6" s="1"/>
  <c r="K391" i="6" s="1"/>
  <c r="K390" i="6" s="1"/>
  <c r="J427" i="6"/>
  <c r="J393" i="6"/>
  <c r="J392" i="6" s="1"/>
  <c r="J391" i="6" s="1"/>
  <c r="J390" i="6" s="1"/>
  <c r="I455" i="6"/>
  <c r="I454" i="6" s="1"/>
  <c r="H454" i="6"/>
  <c r="G454" i="6"/>
  <c r="I453" i="6"/>
  <c r="I452" i="6" s="1"/>
  <c r="H452" i="6"/>
  <c r="G452" i="6"/>
  <c r="I445" i="6"/>
  <c r="I444" i="6" s="1"/>
  <c r="I443" i="6" s="1"/>
  <c r="I442" i="6" s="1"/>
  <c r="I441" i="6" s="1"/>
  <c r="I440" i="6" s="1"/>
  <c r="I439" i="6" s="1"/>
  <c r="I438" i="6" s="1"/>
  <c r="H444" i="6"/>
  <c r="H443" i="6" s="1"/>
  <c r="H442" i="6" s="1"/>
  <c r="H441" i="6" s="1"/>
  <c r="H440" i="6" s="1"/>
  <c r="H439" i="6" s="1"/>
  <c r="H438" i="6" s="1"/>
  <c r="G444" i="6"/>
  <c r="G443" i="6" s="1"/>
  <c r="G442" i="6" s="1"/>
  <c r="G441" i="6" s="1"/>
  <c r="G440" i="6" s="1"/>
  <c r="G439" i="6" s="1"/>
  <c r="G438" i="6" s="1"/>
  <c r="I437" i="6"/>
  <c r="I436" i="6" s="1"/>
  <c r="H436" i="6"/>
  <c r="G436" i="6"/>
  <c r="G435" i="6" s="1"/>
  <c r="I432" i="6"/>
  <c r="I431" i="6" s="1"/>
  <c r="I430" i="6" s="1"/>
  <c r="I429" i="6" s="1"/>
  <c r="I428" i="6" s="1"/>
  <c r="H431" i="6"/>
  <c r="H430" i="6" s="1"/>
  <c r="H429" i="6" s="1"/>
  <c r="H428" i="6" s="1"/>
  <c r="G431" i="6"/>
  <c r="G430" i="6" s="1"/>
  <c r="G429" i="6" s="1"/>
  <c r="G428" i="6" s="1"/>
  <c r="I425" i="6"/>
  <c r="I424" i="6" s="1"/>
  <c r="H425" i="6"/>
  <c r="H424" i="6" s="1"/>
  <c r="G425" i="6"/>
  <c r="G424" i="6" s="1"/>
  <c r="I423" i="6"/>
  <c r="I422" i="6"/>
  <c r="H421" i="6"/>
  <c r="G421" i="6"/>
  <c r="I413" i="6"/>
  <c r="I412" i="6" s="1"/>
  <c r="I411" i="6" s="1"/>
  <c r="H412" i="6"/>
  <c r="H411" i="6" s="1"/>
  <c r="G412" i="6"/>
  <c r="G411" i="6" s="1"/>
  <c r="I410" i="6"/>
  <c r="I409" i="6" s="1"/>
  <c r="I408" i="6" s="1"/>
  <c r="H409" i="6"/>
  <c r="H408" i="6" s="1"/>
  <c r="G409" i="6"/>
  <c r="G408" i="6" s="1"/>
  <c r="I420" i="6"/>
  <c r="I419" i="6" s="1"/>
  <c r="H419" i="6"/>
  <c r="G419" i="6"/>
  <c r="I418" i="6"/>
  <c r="I417" i="6" s="1"/>
  <c r="H417" i="6"/>
  <c r="G417" i="6"/>
  <c r="I401" i="6"/>
  <c r="I400" i="6" s="1"/>
  <c r="H401" i="6"/>
  <c r="H400" i="6" s="1"/>
  <c r="G401" i="6"/>
  <c r="G400" i="6" s="1"/>
  <c r="I398" i="6"/>
  <c r="I397" i="6" s="1"/>
  <c r="H398" i="6"/>
  <c r="H397" i="6" s="1"/>
  <c r="G398" i="6"/>
  <c r="G397" i="6" s="1"/>
  <c r="I396" i="6"/>
  <c r="I395" i="6" s="1"/>
  <c r="I394" i="6" s="1"/>
  <c r="H395" i="6"/>
  <c r="H394" i="6" s="1"/>
  <c r="G395" i="6"/>
  <c r="G394" i="6" s="1"/>
  <c r="I389" i="6"/>
  <c r="I388" i="6" s="1"/>
  <c r="H388" i="6"/>
  <c r="G388" i="6"/>
  <c r="I372" i="6"/>
  <c r="I371" i="6" s="1"/>
  <c r="I370" i="6" s="1"/>
  <c r="I369" i="6" s="1"/>
  <c r="H371" i="6"/>
  <c r="H370" i="6" s="1"/>
  <c r="H369" i="6" s="1"/>
  <c r="G371" i="6"/>
  <c r="G370" i="6" s="1"/>
  <c r="G369" i="6" s="1"/>
  <c r="I368" i="6"/>
  <c r="I367" i="6" s="1"/>
  <c r="I366" i="6" s="1"/>
  <c r="H367" i="6"/>
  <c r="H366" i="6" s="1"/>
  <c r="G367" i="6"/>
  <c r="G366" i="6" s="1"/>
  <c r="I365" i="6"/>
  <c r="I364" i="6" s="1"/>
  <c r="I363" i="6" s="1"/>
  <c r="H364" i="6"/>
  <c r="H363" i="6" s="1"/>
  <c r="G364" i="6"/>
  <c r="G363" i="6" s="1"/>
  <c r="I361" i="6"/>
  <c r="I360" i="6" s="1"/>
  <c r="H361" i="6"/>
  <c r="H360" i="6" s="1"/>
  <c r="G361" i="6"/>
  <c r="G360" i="6" s="1"/>
  <c r="I356" i="6"/>
  <c r="I355" i="6" s="1"/>
  <c r="I354" i="6" s="1"/>
  <c r="H355" i="6"/>
  <c r="H354" i="6" s="1"/>
  <c r="G355" i="6"/>
  <c r="G354" i="6" s="1"/>
  <c r="I353" i="6"/>
  <c r="I352" i="6" s="1"/>
  <c r="I351" i="6" s="1"/>
  <c r="H352" i="6"/>
  <c r="H351" i="6" s="1"/>
  <c r="G352" i="6"/>
  <c r="G351" i="6" s="1"/>
  <c r="I350" i="6"/>
  <c r="I349" i="6" s="1"/>
  <c r="I348" i="6" s="1"/>
  <c r="H349" i="6"/>
  <c r="H348" i="6" s="1"/>
  <c r="G349" i="6"/>
  <c r="G348" i="6" s="1"/>
  <c r="I346" i="6"/>
  <c r="I345" i="6" s="1"/>
  <c r="I344" i="6" s="1"/>
  <c r="I343" i="6" s="1"/>
  <c r="H345" i="6"/>
  <c r="H344" i="6" s="1"/>
  <c r="H343" i="6" s="1"/>
  <c r="G345" i="6"/>
  <c r="G344" i="6" s="1"/>
  <c r="G343" i="6" s="1"/>
  <c r="I341" i="6"/>
  <c r="H341" i="6"/>
  <c r="G341" i="6"/>
  <c r="I340" i="6"/>
  <c r="I339" i="6" s="1"/>
  <c r="H339" i="6"/>
  <c r="G339" i="6"/>
  <c r="I336" i="6"/>
  <c r="I335" i="6" s="1"/>
  <c r="H336" i="6"/>
  <c r="H335" i="6" s="1"/>
  <c r="G336" i="6"/>
  <c r="G335" i="6" s="1"/>
  <c r="I333" i="6"/>
  <c r="I332" i="6" s="1"/>
  <c r="I331" i="6" s="1"/>
  <c r="I330" i="6" s="1"/>
  <c r="H332" i="6"/>
  <c r="H331" i="6" s="1"/>
  <c r="H330" i="6" s="1"/>
  <c r="G332" i="6"/>
  <c r="G331" i="6" s="1"/>
  <c r="G330" i="6" s="1"/>
  <c r="I326" i="6"/>
  <c r="G326" i="6"/>
  <c r="I325" i="6"/>
  <c r="I324" i="6" s="1"/>
  <c r="H324" i="6"/>
  <c r="H323" i="6" s="1"/>
  <c r="G324" i="6"/>
  <c r="G323" i="6" s="1"/>
  <c r="I322" i="6"/>
  <c r="I321" i="6" s="1"/>
  <c r="H321" i="6"/>
  <c r="G321" i="6"/>
  <c r="I320" i="6"/>
  <c r="I319" i="6" s="1"/>
  <c r="H319" i="6"/>
  <c r="G319" i="6"/>
  <c r="I316" i="6"/>
  <c r="I315" i="6" s="1"/>
  <c r="H316" i="6"/>
  <c r="H315" i="6" s="1"/>
  <c r="G316" i="6"/>
  <c r="G315" i="6" s="1"/>
  <c r="I314" i="6"/>
  <c r="I313" i="6" s="1"/>
  <c r="H313" i="6"/>
  <c r="G313" i="6"/>
  <c r="G310" i="6" s="1"/>
  <c r="I312" i="6"/>
  <c r="I311" i="6" s="1"/>
  <c r="H311" i="6"/>
  <c r="G311" i="6"/>
  <c r="I309" i="6"/>
  <c r="I308" i="6" s="1"/>
  <c r="H308" i="6"/>
  <c r="G308" i="6"/>
  <c r="G305" i="6" s="1"/>
  <c r="I307" i="6"/>
  <c r="I306" i="6" s="1"/>
  <c r="H306" i="6"/>
  <c r="G306" i="6"/>
  <c r="I304" i="6"/>
  <c r="I303" i="6" s="1"/>
  <c r="H303" i="6"/>
  <c r="G303" i="6"/>
  <c r="I302" i="6"/>
  <c r="I301" i="6" s="1"/>
  <c r="H301" i="6"/>
  <c r="G301" i="6"/>
  <c r="I299" i="6"/>
  <c r="I298" i="6" s="1"/>
  <c r="H298" i="6"/>
  <c r="G298" i="6"/>
  <c r="I297" i="6"/>
  <c r="I296" i="6" s="1"/>
  <c r="H296" i="6"/>
  <c r="G296" i="6"/>
  <c r="I294" i="6"/>
  <c r="I293" i="6" s="1"/>
  <c r="H293" i="6"/>
  <c r="G293" i="6"/>
  <c r="I292" i="6"/>
  <c r="I291" i="6" s="1"/>
  <c r="H291" i="6"/>
  <c r="G291" i="6"/>
  <c r="I289" i="6"/>
  <c r="I288" i="6" s="1"/>
  <c r="H288" i="6"/>
  <c r="G288" i="6"/>
  <c r="I287" i="6"/>
  <c r="I286" i="6" s="1"/>
  <c r="H286" i="6"/>
  <c r="G286" i="6"/>
  <c r="I268" i="6"/>
  <c r="I267" i="6" s="1"/>
  <c r="I266" i="6" s="1"/>
  <c r="H267" i="6"/>
  <c r="H266" i="6" s="1"/>
  <c r="G267" i="6"/>
  <c r="G266" i="6" s="1"/>
  <c r="I264" i="6"/>
  <c r="I263" i="6" s="1"/>
  <c r="H264" i="6"/>
  <c r="H263" i="6" s="1"/>
  <c r="G264" i="6"/>
  <c r="G263" i="6" s="1"/>
  <c r="I259" i="6"/>
  <c r="I258" i="6" s="1"/>
  <c r="I257" i="6" s="1"/>
  <c r="I250" i="6" s="1"/>
  <c r="H258" i="6"/>
  <c r="H257" i="6" s="1"/>
  <c r="H250" i="6" s="1"/>
  <c r="G258" i="6"/>
  <c r="G257" i="6" s="1"/>
  <c r="I237" i="6"/>
  <c r="I236" i="6" s="1"/>
  <c r="H237" i="6"/>
  <c r="H236" i="6" s="1"/>
  <c r="G237" i="6"/>
  <c r="G236" i="6" s="1"/>
  <c r="I234" i="6"/>
  <c r="I231" i="6" s="1"/>
  <c r="H234" i="6"/>
  <c r="H231" i="6" s="1"/>
  <c r="G234" i="6"/>
  <c r="I233" i="6"/>
  <c r="I232" i="6" s="1"/>
  <c r="H232" i="6"/>
  <c r="G232" i="6"/>
  <c r="I229" i="6"/>
  <c r="I228" i="6" s="1"/>
  <c r="H229" i="6"/>
  <c r="H228" i="6" s="1"/>
  <c r="G229" i="6"/>
  <c r="G228" i="6" s="1"/>
  <c r="I226" i="6"/>
  <c r="I225" i="6" s="1"/>
  <c r="H226" i="6"/>
  <c r="H225" i="6" s="1"/>
  <c r="G226" i="6"/>
  <c r="G225" i="6" s="1"/>
  <c r="I221" i="6"/>
  <c r="I220" i="6" s="1"/>
  <c r="I219" i="6" s="1"/>
  <c r="I217" i="6" s="1"/>
  <c r="I216" i="6" s="1"/>
  <c r="I215" i="6" s="1"/>
  <c r="H220" i="6"/>
  <c r="H219" i="6" s="1"/>
  <c r="H217" i="6" s="1"/>
  <c r="H216" i="6" s="1"/>
  <c r="H215" i="6" s="1"/>
  <c r="G220" i="6"/>
  <c r="G219" i="6" s="1"/>
  <c r="I214" i="6"/>
  <c r="I213" i="6" s="1"/>
  <c r="I212" i="6" s="1"/>
  <c r="H213" i="6"/>
  <c r="H212" i="6" s="1"/>
  <c r="G213" i="6"/>
  <c r="G212" i="6" s="1"/>
  <c r="I208" i="6"/>
  <c r="I207" i="6" s="1"/>
  <c r="I206" i="6" s="1"/>
  <c r="H207" i="6"/>
  <c r="H206" i="6" s="1"/>
  <c r="G207" i="6"/>
  <c r="G206" i="6" s="1"/>
  <c r="I205" i="6"/>
  <c r="I204" i="6" s="1"/>
  <c r="I203" i="6" s="1"/>
  <c r="H204" i="6"/>
  <c r="H203" i="6" s="1"/>
  <c r="G204" i="6"/>
  <c r="G203" i="6" s="1"/>
  <c r="G189" i="6"/>
  <c r="G188" i="6" s="1"/>
  <c r="H189" i="6"/>
  <c r="H188" i="6" s="1"/>
  <c r="G186" i="6"/>
  <c r="G185" i="6" s="1"/>
  <c r="H186" i="6"/>
  <c r="H185" i="6" s="1"/>
  <c r="I211" i="6"/>
  <c r="I210" i="6" s="1"/>
  <c r="I209" i="6" s="1"/>
  <c r="H210" i="6"/>
  <c r="H209" i="6" s="1"/>
  <c r="G210" i="6"/>
  <c r="G209" i="6" s="1"/>
  <c r="I196" i="6"/>
  <c r="I195" i="6" s="1"/>
  <c r="I194" i="6" s="1"/>
  <c r="H195" i="6"/>
  <c r="H194" i="6" s="1"/>
  <c r="G195" i="6"/>
  <c r="G194" i="6" s="1"/>
  <c r="I193" i="6"/>
  <c r="I192" i="6" s="1"/>
  <c r="I191" i="6" s="1"/>
  <c r="H192" i="6"/>
  <c r="H191" i="6" s="1"/>
  <c r="G192" i="6"/>
  <c r="G191" i="6" s="1"/>
  <c r="I180" i="6"/>
  <c r="I179" i="6" s="1"/>
  <c r="I178" i="6" s="1"/>
  <c r="H179" i="6"/>
  <c r="H178" i="6" s="1"/>
  <c r="G179" i="6"/>
  <c r="G178" i="6" s="1"/>
  <c r="I177" i="6"/>
  <c r="I176" i="6" s="1"/>
  <c r="I175" i="6" s="1"/>
  <c r="H176" i="6"/>
  <c r="H175" i="6" s="1"/>
  <c r="G176" i="6"/>
  <c r="G175" i="6" s="1"/>
  <c r="I174" i="6"/>
  <c r="I173" i="6" s="1"/>
  <c r="I172" i="6" s="1"/>
  <c r="H173" i="6"/>
  <c r="H172" i="6" s="1"/>
  <c r="G173" i="6"/>
  <c r="G172" i="6" s="1"/>
  <c r="I167" i="6"/>
  <c r="I166" i="6" s="1"/>
  <c r="I165" i="6" s="1"/>
  <c r="I164" i="6" s="1"/>
  <c r="I163" i="6" s="1"/>
  <c r="H166" i="6"/>
  <c r="H165" i="6" s="1"/>
  <c r="H164" i="6" s="1"/>
  <c r="H163" i="6" s="1"/>
  <c r="H162" i="6" s="1"/>
  <c r="G166" i="6"/>
  <c r="G165" i="6" s="1"/>
  <c r="G164" i="6" s="1"/>
  <c r="G163" i="6" s="1"/>
  <c r="G162" i="6" s="1"/>
  <c r="I158" i="6"/>
  <c r="I157" i="6" s="1"/>
  <c r="I156" i="6" s="1"/>
  <c r="H157" i="6"/>
  <c r="H156" i="6" s="1"/>
  <c r="G157" i="6"/>
  <c r="G156" i="6" s="1"/>
  <c r="I155" i="6"/>
  <c r="I154" i="6" s="1"/>
  <c r="I153" i="6" s="1"/>
  <c r="I152" i="6" s="1"/>
  <c r="H154" i="6"/>
  <c r="H153" i="6" s="1"/>
  <c r="H152" i="6" s="1"/>
  <c r="G154" i="6"/>
  <c r="G153" i="6" s="1"/>
  <c r="G152" i="6" s="1"/>
  <c r="I147" i="6"/>
  <c r="I146" i="6" s="1"/>
  <c r="I145" i="6" s="1"/>
  <c r="H146" i="6"/>
  <c r="H145" i="6" s="1"/>
  <c r="G146" i="6"/>
  <c r="G145" i="6" s="1"/>
  <c r="I143" i="6"/>
  <c r="I142" i="6" s="1"/>
  <c r="H143" i="6"/>
  <c r="H142" i="6" s="1"/>
  <c r="G143" i="6"/>
  <c r="G142" i="6" s="1"/>
  <c r="I140" i="6"/>
  <c r="I139" i="6" s="1"/>
  <c r="H140" i="6"/>
  <c r="H139" i="6" s="1"/>
  <c r="G140" i="6"/>
  <c r="G139" i="6" s="1"/>
  <c r="H136" i="6"/>
  <c r="G136" i="6"/>
  <c r="I131" i="6"/>
  <c r="H131" i="6"/>
  <c r="G131" i="6"/>
  <c r="I123" i="6"/>
  <c r="I122" i="6" s="1"/>
  <c r="I121" i="6" s="1"/>
  <c r="I120" i="6" s="1"/>
  <c r="H122" i="6"/>
  <c r="H121" i="6" s="1"/>
  <c r="H120" i="6" s="1"/>
  <c r="G122" i="6"/>
  <c r="G121" i="6" s="1"/>
  <c r="G120" i="6" s="1"/>
  <c r="I116" i="6"/>
  <c r="I115" i="6" s="1"/>
  <c r="I114" i="6" s="1"/>
  <c r="H116" i="6"/>
  <c r="H115" i="6" s="1"/>
  <c r="H114" i="6" s="1"/>
  <c r="G116" i="6"/>
  <c r="G115" i="6" s="1"/>
  <c r="G114" i="6" s="1"/>
  <c r="I110" i="6"/>
  <c r="I109" i="6" s="1"/>
  <c r="I108" i="6" s="1"/>
  <c r="I107" i="6" s="1"/>
  <c r="I106" i="6" s="1"/>
  <c r="I105" i="6" s="1"/>
  <c r="I104" i="6" s="1"/>
  <c r="H109" i="6"/>
  <c r="H108" i="6" s="1"/>
  <c r="H107" i="6" s="1"/>
  <c r="H106" i="6" s="1"/>
  <c r="H105" i="6" s="1"/>
  <c r="H104" i="6" s="1"/>
  <c r="G109" i="6"/>
  <c r="G108" i="6" s="1"/>
  <c r="G107" i="6" s="1"/>
  <c r="G106" i="6" s="1"/>
  <c r="G105" i="6" s="1"/>
  <c r="G104" i="6" s="1"/>
  <c r="I102" i="6"/>
  <c r="I101" i="6" s="1"/>
  <c r="H101" i="6"/>
  <c r="G101" i="6"/>
  <c r="I100" i="6"/>
  <c r="I99" i="6" s="1"/>
  <c r="H99" i="6"/>
  <c r="G99" i="6"/>
  <c r="I92" i="6"/>
  <c r="I91" i="6" s="1"/>
  <c r="I90" i="6" s="1"/>
  <c r="H92" i="6"/>
  <c r="H91" i="6" s="1"/>
  <c r="H90" i="6" s="1"/>
  <c r="G92" i="6"/>
  <c r="G91" i="6" s="1"/>
  <c r="G90" i="6" s="1"/>
  <c r="I87" i="6"/>
  <c r="I86" i="6" s="1"/>
  <c r="H86" i="6"/>
  <c r="G86" i="6"/>
  <c r="H83" i="6"/>
  <c r="H82" i="6" s="1"/>
  <c r="I77" i="6"/>
  <c r="I76" i="6" s="1"/>
  <c r="H77" i="6"/>
  <c r="H76" i="6" s="1"/>
  <c r="G77" i="6"/>
  <c r="G76" i="6" s="1"/>
  <c r="I75" i="6"/>
  <c r="I73" i="6" s="1"/>
  <c r="H73" i="6"/>
  <c r="G73" i="6"/>
  <c r="I72" i="6"/>
  <c r="I71" i="6" s="1"/>
  <c r="H71" i="6"/>
  <c r="G71" i="6"/>
  <c r="I70" i="6"/>
  <c r="I69" i="6" s="1"/>
  <c r="H69" i="6"/>
  <c r="G69" i="6"/>
  <c r="I59" i="6"/>
  <c r="I58" i="6" s="1"/>
  <c r="I57" i="6" s="1"/>
  <c r="I56" i="6" s="1"/>
  <c r="I55" i="6" s="1"/>
  <c r="I54" i="6" s="1"/>
  <c r="I53" i="6" s="1"/>
  <c r="H58" i="6"/>
  <c r="H57" i="6" s="1"/>
  <c r="H56" i="6" s="1"/>
  <c r="H55" i="6" s="1"/>
  <c r="H54" i="6" s="1"/>
  <c r="H53" i="6" s="1"/>
  <c r="G58" i="6"/>
  <c r="G57" i="6" s="1"/>
  <c r="G56" i="6" s="1"/>
  <c r="G55" i="6" s="1"/>
  <c r="G54" i="6" s="1"/>
  <c r="G53" i="6" s="1"/>
  <c r="I52" i="6"/>
  <c r="I51" i="6" s="1"/>
  <c r="I50" i="6" s="1"/>
  <c r="I49" i="6" s="1"/>
  <c r="I48" i="6" s="1"/>
  <c r="I47" i="6" s="1"/>
  <c r="H51" i="6"/>
  <c r="H50" i="6" s="1"/>
  <c r="H49" i="6" s="1"/>
  <c r="H48" i="6" s="1"/>
  <c r="H47" i="6" s="1"/>
  <c r="G51" i="6"/>
  <c r="G50" i="6" s="1"/>
  <c r="G49" i="6" s="1"/>
  <c r="G48" i="6" s="1"/>
  <c r="G47" i="6" s="1"/>
  <c r="I46" i="6"/>
  <c r="I45" i="6" s="1"/>
  <c r="I44" i="6" s="1"/>
  <c r="I43" i="6" s="1"/>
  <c r="I42" i="6" s="1"/>
  <c r="I41" i="6" s="1"/>
  <c r="H45" i="6"/>
  <c r="H44" i="6" s="1"/>
  <c r="H43" i="6" s="1"/>
  <c r="H42" i="6" s="1"/>
  <c r="H41" i="6" s="1"/>
  <c r="G45" i="6"/>
  <c r="G44" i="6" s="1"/>
  <c r="G43" i="6" s="1"/>
  <c r="G42" i="6" s="1"/>
  <c r="G41" i="6" s="1"/>
  <c r="I40" i="6"/>
  <c r="I39" i="6"/>
  <c r="H38" i="6"/>
  <c r="G38" i="6"/>
  <c r="I36" i="6"/>
  <c r="H36" i="6"/>
  <c r="G36" i="6"/>
  <c r="I34" i="6"/>
  <c r="H34" i="6"/>
  <c r="G34" i="6"/>
  <c r="I32" i="6"/>
  <c r="I31" i="6" s="1"/>
  <c r="H31" i="6"/>
  <c r="G31" i="6"/>
  <c r="I30" i="6"/>
  <c r="I29" i="6" s="1"/>
  <c r="H29" i="6"/>
  <c r="G29" i="6"/>
  <c r="H27" i="6"/>
  <c r="I21" i="6"/>
  <c r="I20" i="6" s="1"/>
  <c r="H20" i="6"/>
  <c r="G20" i="6"/>
  <c r="H19" i="6"/>
  <c r="H18" i="6" s="1"/>
  <c r="H17" i="6" s="1"/>
  <c r="H16" i="6" s="1"/>
  <c r="H15" i="6" s="1"/>
  <c r="G19" i="6"/>
  <c r="G18" i="6" s="1"/>
  <c r="G17" i="6" s="1"/>
  <c r="G16" i="6" s="1"/>
  <c r="G15" i="6" s="1"/>
  <c r="J25" i="6" l="1"/>
  <c r="J24" i="6" s="1"/>
  <c r="J23" i="6" s="1"/>
  <c r="J22" i="6" s="1"/>
  <c r="K240" i="6"/>
  <c r="J240" i="6"/>
  <c r="G184" i="6"/>
  <c r="G183" i="6" s="1"/>
  <c r="G182" i="6" s="1"/>
  <c r="G181" i="6" s="1"/>
  <c r="H184" i="6"/>
  <c r="H183" i="6" s="1"/>
  <c r="H182" i="6" s="1"/>
  <c r="H181" i="6" s="1"/>
  <c r="G33" i="6"/>
  <c r="H407" i="6"/>
  <c r="H406" i="6" s="1"/>
  <c r="I407" i="6"/>
  <c r="I406" i="6" s="1"/>
  <c r="H435" i="6"/>
  <c r="H434" i="6" s="1"/>
  <c r="H433" i="6" s="1"/>
  <c r="H427" i="6" s="1"/>
  <c r="G434" i="6"/>
  <c r="G433" i="6" s="1"/>
  <c r="G427" i="6" s="1"/>
  <c r="I151" i="6"/>
  <c r="I150" i="6" s="1"/>
  <c r="I149" i="6" s="1"/>
  <c r="G151" i="6"/>
  <c r="G150" i="6" s="1"/>
  <c r="G149" i="6" s="1"/>
  <c r="H151" i="6"/>
  <c r="H150" i="6" s="1"/>
  <c r="H149" i="6" s="1"/>
  <c r="H85" i="6"/>
  <c r="H81" i="6" s="1"/>
  <c r="G250" i="6"/>
  <c r="G241" i="6" s="1"/>
  <c r="G85" i="6"/>
  <c r="H241" i="6"/>
  <c r="I241" i="6"/>
  <c r="I85" i="6"/>
  <c r="G218" i="6"/>
  <c r="G217" i="6" s="1"/>
  <c r="G216" i="6" s="1"/>
  <c r="G215" i="6" s="1"/>
  <c r="K382" i="6"/>
  <c r="H338" i="6"/>
  <c r="H334" i="6" s="1"/>
  <c r="H295" i="6"/>
  <c r="G416" i="6"/>
  <c r="G415" i="6" s="1"/>
  <c r="G414" i="6" s="1"/>
  <c r="J382" i="6"/>
  <c r="H416" i="6"/>
  <c r="H415" i="6" s="1"/>
  <c r="H414" i="6" s="1"/>
  <c r="K329" i="6"/>
  <c r="K328" i="6" s="1"/>
  <c r="G98" i="6"/>
  <c r="G97" i="6" s="1"/>
  <c r="G96" i="6" s="1"/>
  <c r="G95" i="6" s="1"/>
  <c r="G94" i="6" s="1"/>
  <c r="H300" i="6"/>
  <c r="H113" i="6"/>
  <c r="H112" i="6" s="1"/>
  <c r="H111" i="6" s="1"/>
  <c r="G290" i="6"/>
  <c r="I190" i="6"/>
  <c r="I189" i="6" s="1"/>
  <c r="I188" i="6" s="1"/>
  <c r="G295" i="6"/>
  <c r="H33" i="6"/>
  <c r="I421" i="6"/>
  <c r="I416" i="6" s="1"/>
  <c r="I415" i="6" s="1"/>
  <c r="I414" i="6" s="1"/>
  <c r="I162" i="6"/>
  <c r="G451" i="6"/>
  <c r="G450" i="6" s="1"/>
  <c r="G449" i="6" s="1"/>
  <c r="G448" i="6" s="1"/>
  <c r="G447" i="6" s="1"/>
  <c r="G446" i="6" s="1"/>
  <c r="H98" i="6"/>
  <c r="H97" i="6" s="1"/>
  <c r="H96" i="6" s="1"/>
  <c r="H95" i="6" s="1"/>
  <c r="H94" i="6" s="1"/>
  <c r="G68" i="6"/>
  <c r="G67" i="6" s="1"/>
  <c r="H393" i="6"/>
  <c r="H392" i="6" s="1"/>
  <c r="H391" i="6" s="1"/>
  <c r="H390" i="6" s="1"/>
  <c r="K126" i="6"/>
  <c r="K125" i="6" s="1"/>
  <c r="K124" i="6" s="1"/>
  <c r="K103" i="6" s="1"/>
  <c r="I262" i="6"/>
  <c r="I261" i="6" s="1"/>
  <c r="I260" i="6" s="1"/>
  <c r="G338" i="6"/>
  <c r="G334" i="6" s="1"/>
  <c r="G385" i="6"/>
  <c r="G384" i="6" s="1"/>
  <c r="G383" i="6" s="1"/>
  <c r="I171" i="6"/>
  <c r="I170" i="6" s="1"/>
  <c r="I169" i="6" s="1"/>
  <c r="I168" i="6" s="1"/>
  <c r="G262" i="6"/>
  <c r="G261" i="6" s="1"/>
  <c r="G260" i="6" s="1"/>
  <c r="K284" i="6"/>
  <c r="K283" i="6" s="1"/>
  <c r="K270" i="6" s="1"/>
  <c r="K269" i="6" s="1"/>
  <c r="H68" i="6"/>
  <c r="H67" i="6" s="1"/>
  <c r="G231" i="6"/>
  <c r="G224" i="6" s="1"/>
  <c r="G223" i="6" s="1"/>
  <c r="G222" i="6" s="1"/>
  <c r="I68" i="6"/>
  <c r="I67" i="6" s="1"/>
  <c r="G300" i="6"/>
  <c r="I318" i="6"/>
  <c r="I347" i="6"/>
  <c r="K25" i="6"/>
  <c r="K24" i="6" s="1"/>
  <c r="K23" i="6" s="1"/>
  <c r="K22" i="6" s="1"/>
  <c r="K60" i="6"/>
  <c r="J148" i="6"/>
  <c r="I300" i="6"/>
  <c r="I338" i="6"/>
  <c r="I334" i="6" s="1"/>
  <c r="J60" i="6"/>
  <c r="J284" i="6"/>
  <c r="J283" i="6" s="1"/>
  <c r="J270" i="6" s="1"/>
  <c r="J269" i="6" s="1"/>
  <c r="J329" i="6"/>
  <c r="J328" i="6" s="1"/>
  <c r="H26" i="6"/>
  <c r="H138" i="6"/>
  <c r="I359" i="6"/>
  <c r="I358" i="6" s="1"/>
  <c r="I357" i="6" s="1"/>
  <c r="G285" i="6"/>
  <c r="H290" i="6"/>
  <c r="H318" i="6"/>
  <c r="H347" i="6"/>
  <c r="H385" i="6"/>
  <c r="H384" i="6" s="1"/>
  <c r="H383" i="6" s="1"/>
  <c r="G407" i="6"/>
  <c r="G406" i="6" s="1"/>
  <c r="I19" i="6"/>
  <c r="I18" i="6" s="1"/>
  <c r="I17" i="6" s="1"/>
  <c r="I16" i="6" s="1"/>
  <c r="I15" i="6" s="1"/>
  <c r="H127" i="6"/>
  <c r="G127" i="6"/>
  <c r="H171" i="6"/>
  <c r="H170" i="6" s="1"/>
  <c r="H169" i="6" s="1"/>
  <c r="H168" i="6" s="1"/>
  <c r="J126" i="6"/>
  <c r="J125" i="6" s="1"/>
  <c r="J124" i="6" s="1"/>
  <c r="J103" i="6" s="1"/>
  <c r="K148" i="6"/>
  <c r="I290" i="6"/>
  <c r="I385" i="6"/>
  <c r="I384" i="6" s="1"/>
  <c r="I383" i="6" s="1"/>
  <c r="I295" i="6"/>
  <c r="I310" i="6"/>
  <c r="I113" i="6"/>
  <c r="I112" i="6" s="1"/>
  <c r="I111" i="6" s="1"/>
  <c r="H262" i="6"/>
  <c r="H261" i="6" s="1"/>
  <c r="H260" i="6" s="1"/>
  <c r="I285" i="6"/>
  <c r="G318" i="6"/>
  <c r="G393" i="6"/>
  <c r="G392" i="6" s="1"/>
  <c r="G391" i="6" s="1"/>
  <c r="G390" i="6" s="1"/>
  <c r="I323" i="6"/>
  <c r="H359" i="6"/>
  <c r="H358" i="6" s="1"/>
  <c r="H357" i="6" s="1"/>
  <c r="I393" i="6"/>
  <c r="I392" i="6" s="1"/>
  <c r="I391" i="6" s="1"/>
  <c r="I390" i="6" s="1"/>
  <c r="G138" i="6"/>
  <c r="H224" i="6"/>
  <c r="H223" i="6" s="1"/>
  <c r="H222" i="6" s="1"/>
  <c r="G359" i="6"/>
  <c r="G358" i="6" s="1"/>
  <c r="G357" i="6" s="1"/>
  <c r="I98" i="6"/>
  <c r="I97" i="6" s="1"/>
  <c r="I96" i="6" s="1"/>
  <c r="I95" i="6" s="1"/>
  <c r="I94" i="6" s="1"/>
  <c r="I28" i="6"/>
  <c r="I27" i="6" s="1"/>
  <c r="I26" i="6" s="1"/>
  <c r="G27" i="6"/>
  <c r="G26" i="6" s="1"/>
  <c r="I38" i="6"/>
  <c r="I33" i="6" s="1"/>
  <c r="G171" i="6"/>
  <c r="G170" i="6" s="1"/>
  <c r="G169" i="6" s="1"/>
  <c r="G168" i="6" s="1"/>
  <c r="I187" i="6"/>
  <c r="I186" i="6" s="1"/>
  <c r="I185" i="6" s="1"/>
  <c r="I224" i="6"/>
  <c r="I223" i="6" s="1"/>
  <c r="I222" i="6" s="1"/>
  <c r="H285" i="6"/>
  <c r="G113" i="6"/>
  <c r="G112" i="6" s="1"/>
  <c r="G111" i="6" s="1"/>
  <c r="G347" i="6"/>
  <c r="I84" i="6"/>
  <c r="I83" i="6" s="1"/>
  <c r="I82" i="6" s="1"/>
  <c r="G83" i="6"/>
  <c r="G82" i="6" s="1"/>
  <c r="I138" i="6"/>
  <c r="I137" i="6" s="1"/>
  <c r="I136" i="6" s="1"/>
  <c r="I127" i="6" s="1"/>
  <c r="H451" i="6"/>
  <c r="H450" i="6" s="1"/>
  <c r="H449" i="6" s="1"/>
  <c r="H448" i="6" s="1"/>
  <c r="H447" i="6" s="1"/>
  <c r="H446" i="6" s="1"/>
  <c r="I305" i="6"/>
  <c r="I451" i="6"/>
  <c r="I450" i="6" s="1"/>
  <c r="I449" i="6" s="1"/>
  <c r="I448" i="6" s="1"/>
  <c r="I447" i="6" s="1"/>
  <c r="I446" i="6" s="1"/>
  <c r="H240" i="6" l="1"/>
  <c r="H148" i="6"/>
  <c r="H79" i="6"/>
  <c r="H80" i="6"/>
  <c r="I240" i="6"/>
  <c r="J14" i="6"/>
  <c r="I184" i="6"/>
  <c r="I183" i="6" s="1"/>
  <c r="I182" i="6" s="1"/>
  <c r="I435" i="6"/>
  <c r="I434" i="6" s="1"/>
  <c r="I433" i="6" s="1"/>
  <c r="I427" i="6" s="1"/>
  <c r="G62" i="6"/>
  <c r="G61" i="6" s="1"/>
  <c r="I62" i="6"/>
  <c r="I61" i="6" s="1"/>
  <c r="H62" i="6"/>
  <c r="H61" i="6" s="1"/>
  <c r="H60" i="6" s="1"/>
  <c r="I329" i="6"/>
  <c r="I328" i="6" s="1"/>
  <c r="I81" i="6"/>
  <c r="G81" i="6"/>
  <c r="G80" i="6" s="1"/>
  <c r="G79" i="6" s="1"/>
  <c r="G240" i="6"/>
  <c r="G405" i="6"/>
  <c r="G404" i="6" s="1"/>
  <c r="G403" i="6" s="1"/>
  <c r="K239" i="6"/>
  <c r="G382" i="6"/>
  <c r="I382" i="6"/>
  <c r="G329" i="6"/>
  <c r="G328" i="6" s="1"/>
  <c r="H329" i="6"/>
  <c r="H328" i="6" s="1"/>
  <c r="I126" i="6"/>
  <c r="I125" i="6" s="1"/>
  <c r="I124" i="6" s="1"/>
  <c r="I103" i="6" s="1"/>
  <c r="H405" i="6"/>
  <c r="H404" i="6" s="1"/>
  <c r="H403" i="6" s="1"/>
  <c r="K405" i="6"/>
  <c r="K404" i="6" s="1"/>
  <c r="K403" i="6" s="1"/>
  <c r="J405" i="6"/>
  <c r="J404" i="6" s="1"/>
  <c r="J403" i="6" s="1"/>
  <c r="G126" i="6"/>
  <c r="G125" i="6" s="1"/>
  <c r="G124" i="6" s="1"/>
  <c r="G103" i="6" s="1"/>
  <c r="H382" i="6"/>
  <c r="H25" i="6"/>
  <c r="H24" i="6" s="1"/>
  <c r="H23" i="6" s="1"/>
  <c r="H22" i="6" s="1"/>
  <c r="G148" i="6"/>
  <c r="K14" i="6"/>
  <c r="G284" i="6"/>
  <c r="G283" i="6" s="1"/>
  <c r="H126" i="6"/>
  <c r="H125" i="6" s="1"/>
  <c r="H124" i="6" s="1"/>
  <c r="H103" i="6" s="1"/>
  <c r="J239" i="6"/>
  <c r="G25" i="6"/>
  <c r="G24" i="6" s="1"/>
  <c r="G23" i="6" s="1"/>
  <c r="G22" i="6" s="1"/>
  <c r="H284" i="6"/>
  <c r="H283" i="6" s="1"/>
  <c r="H270" i="6" s="1"/>
  <c r="H269" i="6" s="1"/>
  <c r="I284" i="6"/>
  <c r="I283" i="6" s="1"/>
  <c r="I270" i="6" s="1"/>
  <c r="I269" i="6" s="1"/>
  <c r="I25" i="6"/>
  <c r="I24" i="6" s="1"/>
  <c r="I23" i="6" s="1"/>
  <c r="I22" i="6" s="1"/>
  <c r="I239" i="6" l="1"/>
  <c r="H239" i="6"/>
  <c r="H14" i="6"/>
  <c r="I79" i="6"/>
  <c r="I60" i="6" s="1"/>
  <c r="I14" i="6" s="1"/>
  <c r="I80" i="6"/>
  <c r="G270" i="6"/>
  <c r="G269" i="6" s="1"/>
  <c r="G239" i="6" s="1"/>
  <c r="I181" i="6"/>
  <c r="I148" i="6" s="1"/>
  <c r="G60" i="6"/>
  <c r="G14" i="6" s="1"/>
  <c r="I405" i="6"/>
  <c r="I404" i="6" s="1"/>
  <c r="I403" i="6" s="1"/>
  <c r="J459" i="6" l="1"/>
  <c r="J458" i="6" s="1"/>
  <c r="J457" i="6" s="1"/>
  <c r="J456" i="6" s="1"/>
  <c r="J464" i="6" s="1"/>
  <c r="K459" i="6"/>
  <c r="K458" i="6" s="1"/>
  <c r="K457" i="6" s="1"/>
  <c r="K456" i="6" s="1"/>
  <c r="K464" i="6" s="1"/>
  <c r="I458" i="6" l="1"/>
  <c r="H458" i="6"/>
  <c r="G459" i="6"/>
  <c r="G458" i="6" s="1"/>
  <c r="G457" i="6" s="1"/>
  <c r="G456" i="6" s="1"/>
  <c r="G464" i="6" s="1"/>
  <c r="H457" i="6" l="1"/>
  <c r="I457" i="6"/>
  <c r="H456" i="6" l="1"/>
  <c r="H464" i="6" s="1"/>
  <c r="I456" i="6"/>
  <c r="I464" i="6" l="1"/>
  <c r="I466" i="6" s="1"/>
</calcChain>
</file>

<file path=xl/sharedStrings.xml><?xml version="1.0" encoding="utf-8"?>
<sst xmlns="http://schemas.openxmlformats.org/spreadsheetml/2006/main" count="1540" uniqueCount="356">
  <si>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</si>
  <si>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</si>
  <si>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</si>
  <si>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</si>
  <si>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</si>
  <si>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</si>
  <si>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</si>
  <si>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</si>
  <si>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</si>
  <si>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</si>
  <si>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</si>
  <si>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</si>
  <si>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</si>
  <si>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</si>
  <si>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</si>
  <si>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</si>
  <si>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</si>
  <si>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</si>
  <si>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</si>
  <si>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</si>
  <si>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</si>
  <si>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800</t>
  </si>
  <si>
    <t>Резервные средства</t>
  </si>
  <si>
    <t>870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</si>
  <si>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</si>
  <si>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</si>
  <si>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</si>
  <si>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</si>
  <si>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</si>
  <si>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</si>
  <si>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</si>
  <si>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</si>
  <si>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</si>
  <si>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</si>
  <si>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</si>
  <si>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</si>
  <si>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</si>
  <si>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</si>
  <si>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</si>
  <si>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</si>
  <si>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</si>
  <si>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</si>
  <si>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</si>
  <si>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</si>
  <si>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</si>
  <si>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</si>
  <si>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</si>
  <si>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</si>
  <si>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</si>
  <si>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</si>
  <si>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</si>
  <si>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</si>
  <si>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</si>
  <si>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</si>
  <si>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</si>
  <si>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</si>
  <si>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</si>
  <si>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</si>
  <si>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</si>
  <si>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Другие вопросы в области национальной безопасности и правоохранительной деятельности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</si>
  <si>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</si>
  <si>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</si>
  <si>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</si>
  <si>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5000000000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</si>
  <si>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</si>
  <si>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Предоставление субсидий организациям</t>
  </si>
  <si>
    <t>Субсидии неккомерческой организации Югорский фонд капитального ремонта многоквартирных домов</t>
  </si>
  <si>
    <t>Расходы на обеспечение деятельности (оказание услуг)муниципальных учреждений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</si>
  <si>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</si>
  <si>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</si>
  <si>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</si>
  <si>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</si>
  <si>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Исполнение судебных актов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</si>
  <si>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</si>
  <si>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</si>
  <si>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</si>
  <si>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Муниципальная программа «Управление муниципальным имуществом в городском поселении Игрим на 2014-2020 годы»</t>
  </si>
  <si>
    <t xml:space="preserve"> Муниципальная программа «Жилищно-коммунальный комплекс в городском поселении Игрим»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</si>
  <si>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</si>
  <si>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</si>
  <si>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Непрограммное направление деятельности "Обеспечение деятельности Контрольно-счетной палаты Березовского района"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</si>
  <si>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</si>
  <si>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</si>
  <si>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</si>
  <si>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</si>
  <si>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</si>
  <si>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</si>
  <si>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</si>
  <si>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</si>
  <si>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6600000000</t>
  </si>
  <si>
    <t>6700000000</t>
  </si>
  <si>
    <t>6800000000</t>
  </si>
  <si>
    <t>6900000000</t>
  </si>
  <si>
    <t>7000000000</t>
  </si>
  <si>
    <t>7200000000</t>
  </si>
  <si>
    <t>7210161100</t>
  </si>
  <si>
    <t>7220000000</t>
  </si>
  <si>
    <t>7220199990</t>
  </si>
  <si>
    <t>2200000000</t>
  </si>
  <si>
    <t>2200299990</t>
  </si>
  <si>
    <t>2900000000</t>
  </si>
  <si>
    <t>2910000000</t>
  </si>
  <si>
    <t>Основное мероприятие "Федеральный проект "Формирование комфортной городской среды"</t>
  </si>
  <si>
    <t>291F200000</t>
  </si>
  <si>
    <t>291F255550</t>
  </si>
  <si>
    <t>Реализация программ формирования современной городской среды</t>
  </si>
  <si>
    <t>7300000000</t>
  </si>
  <si>
    <t>7320000000</t>
  </si>
  <si>
    <t>7320100000</t>
  </si>
  <si>
    <t>7400000000</t>
  </si>
  <si>
    <t>12</t>
  </si>
  <si>
    <t>Другие вопросы в области национальной экономики</t>
  </si>
  <si>
    <t>КУЛЬТУРА, КИНЕМАТОГРАФИЯ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</si>
  <si>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</si>
  <si>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7220189020</t>
  </si>
  <si>
    <t>Иные межбюджетные трансферты на финансирование наказов избирателей депутатам Думы ХМАО-Югры</t>
  </si>
  <si>
    <t>2200285160</t>
  </si>
  <si>
    <t>7320185160</t>
  </si>
  <si>
    <t>Субсидии на обеспечение функционирования и развития систем видеонаблюдения в сфере общественного порядка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</si>
  <si>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</si>
  <si>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7220184290</t>
  </si>
  <si>
    <t>Охрана окружающей среды</t>
  </si>
  <si>
    <t>06</t>
  </si>
  <si>
    <t>Другие вопросы в области охраны окружающей среды</t>
  </si>
  <si>
    <t>2910100000</t>
  </si>
  <si>
    <t>2910182420</t>
  </si>
  <si>
    <t>29101S2420</t>
  </si>
  <si>
    <t>Основное мероприятие "Содействие развитию исторических и иных местных традиций"</t>
  </si>
  <si>
    <t>Субсидии на содействие развитию исторических и иных местных традиций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</si>
  <si>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</si>
  <si>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</si>
  <si>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Сумма утвержденная</t>
  </si>
  <si>
    <t>Сумма уточнения</t>
  </si>
  <si>
    <t>2910199990</t>
  </si>
  <si>
    <t xml:space="preserve">Муниципальная программа "Формирование современной городской среды городского поселения Игрим" </t>
  </si>
  <si>
    <t>Подпрограмма "Благоустройство мест массового отдыха населения"</t>
  </si>
  <si>
    <t>2920199990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</si>
  <si>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</si>
  <si>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</si>
  <si>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софинансирование мероприятий на содействие развитию исторических и иных местных традиций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</si>
  <si>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</si>
  <si>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</si>
  <si>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Расходы на осуществление первичного воинского учета на территориях, где отсутствуют военные комиссариаты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</si>
  <si>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</si>
  <si>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3</t>
  </si>
  <si>
    <t>6500182761</t>
  </si>
  <si>
    <t>65001S2761</t>
  </si>
  <si>
    <t>Реализация полномочий в области градостроительной деятельности, строительства и  жилищных отношений (архитектура)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</si>
  <si>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</si>
  <si>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Основное мероприятие "Организация и содержание мест захоронения городского поселения Игрим"</t>
  </si>
  <si>
    <t>Муниципальная программа «Управление муниципальным имуществом в городском поселении Игрим»</t>
  </si>
  <si>
    <t>Другие вопросы в области жилищно-коммунального хозяйства</t>
  </si>
  <si>
    <t>6500299990</t>
  </si>
  <si>
    <t xml:space="preserve">Обеспечение проведения выборов и референдумов </t>
  </si>
  <si>
    <t>Расходы на подготовку и проведение выборов</t>
  </si>
  <si>
    <t>Непрограммное направление деятельности "Организация подготовки и проведения выборов"</t>
  </si>
  <si>
    <t>Специальные расходы</t>
  </si>
  <si>
    <t>Сумма на год</t>
  </si>
  <si>
    <t>Расходы на организацию мероприятий при осуществлении деятельности по обращению с животными без владельцев</t>
  </si>
  <si>
    <t>Сельское хозяйство и рыболовство</t>
  </si>
  <si>
    <t>Реализация инициативных проектов, отобранных по результатам конкурса</t>
  </si>
  <si>
    <t>6920282752</t>
  </si>
  <si>
    <t>69202S2572</t>
  </si>
  <si>
    <t>72201S9505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</si>
  <si>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</si>
  <si>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</si>
  <si>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</si>
  <si>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</si>
  <si>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</si>
  <si>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</si>
  <si>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6440102030</t>
  </si>
  <si>
    <t>6440102040</t>
  </si>
  <si>
    <t>6441202400</t>
  </si>
  <si>
    <t>5000189020</t>
  </si>
  <si>
    <t>5000222050</t>
  </si>
  <si>
    <t>6741122020</t>
  </si>
  <si>
    <t>6441100590</t>
  </si>
  <si>
    <t>6441185160</t>
  </si>
  <si>
    <t>6541189020</t>
  </si>
  <si>
    <t>6541199990</t>
  </si>
  <si>
    <t>5000222030</t>
  </si>
  <si>
    <t>5000351180</t>
  </si>
  <si>
    <t>64401D9300</t>
  </si>
  <si>
    <t>6641182300</t>
  </si>
  <si>
    <t>66411S2300</t>
  </si>
  <si>
    <t>6641299990</t>
  </si>
  <si>
    <t>6841185060</t>
  </si>
  <si>
    <t>68411S5060</t>
  </si>
  <si>
    <t>6941199990</t>
  </si>
  <si>
    <t>6941221100</t>
  </si>
  <si>
    <t>69412S1100</t>
  </si>
  <si>
    <t>6941299990</t>
  </si>
  <si>
    <t>7041120070</t>
  </si>
  <si>
    <t>6541299990</t>
  </si>
  <si>
    <t>7241199990</t>
  </si>
  <si>
    <t>7241209505</t>
  </si>
  <si>
    <t>7241209605</t>
  </si>
  <si>
    <t>72412S9605</t>
  </si>
  <si>
    <t>7241282591</t>
  </si>
  <si>
    <t>72412S2591</t>
  </si>
  <si>
    <t>7241289020</t>
  </si>
  <si>
    <t>7241299990</t>
  </si>
  <si>
    <t>2241199990</t>
  </si>
  <si>
    <t>2241299990</t>
  </si>
  <si>
    <t>2241399990</t>
  </si>
  <si>
    <t>2221482752</t>
  </si>
  <si>
    <t>22214S2572</t>
  </si>
  <si>
    <t>2241499990</t>
  </si>
  <si>
    <t>7341100590</t>
  </si>
  <si>
    <t>7320182520</t>
  </si>
  <si>
    <t>73201S2520</t>
  </si>
  <si>
    <t>6641399990</t>
  </si>
  <si>
    <t>6641499990</t>
  </si>
  <si>
    <t>6441372100</t>
  </si>
  <si>
    <t>7441199990</t>
  </si>
  <si>
    <t>6941283000</t>
  </si>
  <si>
    <t>69412S3000</t>
  </si>
  <si>
    <t>2025 г.</t>
  </si>
  <si>
    <t>2026 г.</t>
  </si>
  <si>
    <t>Приложение № 4</t>
  </si>
  <si>
    <t>6440100000</t>
  </si>
  <si>
    <t>6440000000</t>
  </si>
  <si>
    <t>5000200000</t>
  </si>
  <si>
    <t>6740000000</t>
  </si>
  <si>
    <t>6741100000</t>
  </si>
  <si>
    <t>6441100000</t>
  </si>
  <si>
    <t>6541100000</t>
  </si>
  <si>
    <t>5000300000</t>
  </si>
  <si>
    <t>6640000000</t>
  </si>
  <si>
    <t>6741200000</t>
  </si>
  <si>
    <t>6641100000</t>
  </si>
  <si>
    <t>6841100000</t>
  </si>
  <si>
    <t>6840000000</t>
  </si>
  <si>
    <t>6641200000</t>
  </si>
  <si>
    <t>66412S2290</t>
  </si>
  <si>
    <t>6641282290</t>
  </si>
  <si>
    <t>2241184200</t>
  </si>
  <si>
    <t>2241100000</t>
  </si>
  <si>
    <t>6941189020</t>
  </si>
  <si>
    <t>6941161100</t>
  </si>
  <si>
    <t>6941100000</t>
  </si>
  <si>
    <t>6940000000</t>
  </si>
  <si>
    <t>6941200000</t>
  </si>
  <si>
    <t>2920199988</t>
  </si>
  <si>
    <t>2920199989</t>
  </si>
  <si>
    <t>7040000000</t>
  </si>
  <si>
    <t>6541200000</t>
  </si>
  <si>
    <t>7241100000</t>
  </si>
  <si>
    <t>7240000000</t>
  </si>
  <si>
    <t>7241200000</t>
  </si>
  <si>
    <t>2241200000</t>
  </si>
  <si>
    <t>2241300000</t>
  </si>
  <si>
    <t>2221400000</t>
  </si>
  <si>
    <t>7340000000</t>
  </si>
  <si>
    <t>7341100000</t>
  </si>
  <si>
    <t>6641300000</t>
  </si>
  <si>
    <t>6641400000</t>
  </si>
  <si>
    <t>6441300000</t>
  </si>
  <si>
    <t>7441100000</t>
  </si>
  <si>
    <t>7440000000</t>
  </si>
  <si>
    <t xml:space="preserve">Муниципальная программа «Культурное пространство городского поселения Игрим» </t>
  </si>
  <si>
    <t>Региональный проект "Сохранение культурного и исторического наследия"</t>
  </si>
  <si>
    <t>Развитие сферы культуры в муниципальных образованиях Ханты-Мансийского автономного округа - Югры</t>
  </si>
  <si>
    <t>Комплексы процессных мероприятий</t>
  </si>
  <si>
    <t>Комплекс процессных мероприятий "Обеспечение деятельности подведомственных муниципальных учреждений"</t>
  </si>
  <si>
    <t>Комплекс процессных мероприятий "Обеспечение организации и проведения физкультурных и массовых спортивных мероприятий"</t>
  </si>
  <si>
    <t>Реализация мероприятий</t>
  </si>
  <si>
    <t>Муниципальная программа «Благоустройство территории городского поселения Игрим»</t>
  </si>
  <si>
    <t>Комплекс процессных мероприятий "Мероприятия по санитарной очистке территории поселения"</t>
  </si>
  <si>
    <t xml:space="preserve">Реализация мероприятий </t>
  </si>
  <si>
    <t>Комплекс процессных мероприятий "Содержание и озеленение парковых зон"</t>
  </si>
  <si>
    <t>Комплекс процессных мероприятий "Техническое обслуживание и эксплуатация сетей уличного освещения"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</si>
  <si>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</si>
  <si>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</si>
  <si>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Расходы на содержание главы муниципального образования</t>
  </si>
  <si>
    <t>Прочие расходы органов местного самоуправления</t>
  </si>
  <si>
    <t>Комплекс процессных мероприятий "Пенсионное обеспечение"</t>
  </si>
  <si>
    <t>Пенсии за выслугу лет лицам, замещавшим муниципальные должности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</si>
  <si>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</si>
  <si>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Комплекс процессных мероприятий "Создание условий для ликвидации непригодного жилищного фонда"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</si>
  <si>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</si>
  <si>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</si>
  <si>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</si>
  <si>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Расходы на софинансирование мероприятий для создания условий для деятельности народных дружин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</si>
  <si>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</si>
  <si>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</si>
  <si>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</si>
  <si>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</si>
  <si>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</si>
  <si>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</t>
  </si>
  <si>
    <t>Управление Резервным фондом</t>
  </si>
  <si>
    <t>Муниципальная программа "Поддержка занятости населения в городском поселении Игрим"</t>
  </si>
  <si>
    <t>Комплекс процессных мероприятий "Содействие трудоустройству граждан"</t>
  </si>
  <si>
    <t>Реализация мероприятий по содействию трудоустройству граждан</t>
  </si>
  <si>
    <t>Расходы на софинансирование мероприятий по содействию трудоустройству граждан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</si>
  <si>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</si>
  <si>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</si>
  <si>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Комплекс процессных мероприятий "Дорожное хозяйство"</t>
  </si>
  <si>
    <t xml:space="preserve"> Муниципальная программа "Цифровое развитие городского поселения Игрим"</t>
  </si>
  <si>
    <t>Услуги в области информационных технологий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</si>
  <si>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</si>
  <si>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</si>
  <si>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Комплекс процессных мероприятий  "Подготовка систем коммунальной инфраструктуры к осенне-зимнему периоду"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</si>
  <si>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</si>
  <si>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</si>
  <si>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Непрограммные направления деятельности</t>
  </si>
  <si>
    <t>Расходы на обеспечение функций органов местного самоуправления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</si>
  <si>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</si>
  <si>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6540000000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</si>
  <si>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</si>
  <si>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7041100000</t>
  </si>
  <si>
    <t>Комплекс процессных меропряитий "Функционирование и техническая поддержка информационных систем"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</si>
  <si>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</si>
  <si>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</si>
  <si>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</si>
  <si>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</si>
  <si>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6541282901</t>
  </si>
  <si>
    <t>65412S2901</t>
  </si>
  <si>
    <t>6841199990</t>
  </si>
  <si>
    <t>13</t>
  </si>
  <si>
    <t>Комплекс процессных мероприятий "Иные расходы на обеспечение органов местного самоуправления"</t>
  </si>
  <si>
    <t>Обслуживание муниципального долга</t>
  </si>
  <si>
    <t>6441200000</t>
  </si>
  <si>
    <t>Обслуживание государственного (муниципального)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</si>
  <si>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</si>
  <si>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</si>
  <si>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6440185150</t>
  </si>
  <si>
    <t>Расходы за счет средств резервного фонда Правительства Ханты-Мансийского автономного округа-Югры</t>
  </si>
  <si>
    <t>6741220030</t>
  </si>
  <si>
    <t>Распределение бюджетных ассигнований по разделам, подразделам, целевым статьям (муниципальным программам городского поселения Игрим  и непрограммным направлениям деятельности), группам и подгруппам видов расходов классификации расходов бюджета городского поселения Игрим  на 2025 год</t>
  </si>
  <si>
    <t xml:space="preserve">от 00.12.2024 № </t>
  </si>
  <si>
    <t>2027 г.</t>
  </si>
  <si>
    <t>6741199990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</si>
  <si>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</si>
  <si>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 за счет средств бюджета муниципального образования</t>
  </si>
  <si>
    <t>694129Д040</t>
  </si>
  <si>
    <t>69412SД040</t>
  </si>
  <si>
    <t>Региональный проект "Жилье"</t>
  </si>
  <si>
    <t>Региональные проекты, направленные на достижение целей, показателей и решение задач национального проекта</t>
  </si>
  <si>
    <t>6510000000</t>
  </si>
  <si>
    <t>651И200000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</si>
  <si>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</si>
  <si>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651И267484</t>
  </si>
  <si>
    <t>651И26748S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</si>
  <si>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</si>
  <si>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7210000000</t>
  </si>
  <si>
    <t>721И300000</t>
  </si>
  <si>
    <t>721И351540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</si>
  <si>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</si>
  <si>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</si>
  <si>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Реализация мероприятий по модернизации коммунальной инфраструктуры Ханты-Мансийского автономного округа – Югры</t>
  </si>
  <si>
    <t xml:space="preserve">от 26.12.2024 № 138 </t>
  </si>
  <si>
    <t>Приложение № 2</t>
  </si>
  <si>
    <t>721И3А1540</t>
  </si>
  <si>
    <t>Капитальные вложения в объекты государственной (муниципальной) собственности</t>
  </si>
  <si>
    <t xml:space="preserve">от 06.03.2025 № 152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</si>
</sst>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88">
    <xf numFmtId="0" fontId="0" fillId="0" borderId="0" xfId="0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171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 applyBorder="1"/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2" xfId="0" applyNumberFormat="1" applyFont="1" applyFill="1" applyBorder="1" applyAlignment="1">
      <alignment horizontal="left" vertical="top" wrapText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protection hidden="1"/>
    </xf>
    <xf numFmtId="0" fontId="5" fillId="0" borderId="0" xfId="1" applyFont="1" applyFill="1" applyBorder="1" applyAlignment="1">
      <alignment horizontal="right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Border="1" applyAlignment="1">
      <alignment horizontal="center" vertical="center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0" xfId="1" applyFont="1" applyFill="1" applyBorder="1"/>
    <xf numFmtId="171" fontId="4" fillId="0" borderId="0" xfId="1" applyNumberFormat="1" applyFont="1" applyFill="1" applyBorder="1"/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71" fontId="4" fillId="0" borderId="0" xfId="1" applyNumberFormat="1" applyFont="1" applyFill="1"/>
    <xf numFmtId="173" fontId="4" fillId="0" borderId="0" xfId="1" applyNumberFormat="1" applyFont="1" applyFill="1" applyBorder="1"/>
    <xf numFmtId="169" fontId="4" fillId="2" borderId="1" xfId="1" applyNumberFormat="1" applyFont="1" applyFill="1" applyBorder="1" applyAlignment="1" applyProtection="1">
      <alignment horizontal="right" vertical="center"/>
      <protection hidden="1"/>
    </xf>
    <xf numFmtId="49" fontId="4" fillId="3" borderId="2" xfId="1" applyNumberFormat="1" applyFont="1" applyFill="1" applyBorder="1" applyAlignment="1" applyProtection="1">
      <alignment horizontal="center" vertical="center"/>
      <protection hidden="1"/>
    </xf>
    <xf numFmtId="49" fontId="4" fillId="3" borderId="1" xfId="1" applyNumberFormat="1" applyFont="1" applyFill="1" applyBorder="1" applyAlignment="1" applyProtection="1">
      <alignment horizontal="center" vertical="center"/>
      <protection hidden="1"/>
    </xf>
    <xf numFmtId="49" fontId="4" fillId="4" borderId="1" xfId="1" applyNumberFormat="1" applyFont="1" applyFill="1" applyBorder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3" xfId="1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169" fontId="4" fillId="4" borderId="3" xfId="1" applyNumberFormat="1" applyFont="1" applyFill="1" applyBorder="1" applyAlignment="1" applyProtection="1">
      <alignment horizontal="right" vertical="center"/>
      <protection hidden="1"/>
    </xf>
    <xf numFmtId="169" fontId="4" fillId="4" borderId="1" xfId="1" applyNumberFormat="1" applyFont="1" applyFill="1" applyBorder="1" applyAlignment="1" applyProtection="1">
      <alignment horizontal="right" vertical="center"/>
      <protection hidden="1"/>
    </xf>
    <xf numFmtId="0" fontId="5" fillId="2" borderId="0" xfId="1" applyFont="1" applyFill="1" applyBorder="1" applyAlignment="1">
      <alignment horizontal="right"/>
    </xf>
    <xf numFmtId="0" fontId="7" fillId="0" borderId="0" xfId="1" applyFont="1" applyFill="1"/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171" fontId="7" fillId="0" borderId="0" xfId="1" applyNumberFormat="1" applyFont="1" applyFill="1"/>
    <xf numFmtId="49" fontId="4" fillId="0" borderId="1" xfId="1" applyNumberFormat="1" applyFont="1" applyFill="1" applyBorder="1" applyAlignment="1">
      <alignment horizontal="left" vertical="center" wrapText="1"/>
    </xf>
    <xf numFmtId="169" fontId="4" fillId="2" borderId="2" xfId="1" applyNumberFormat="1" applyFont="1" applyFill="1" applyBorder="1" applyAlignment="1" applyProtection="1">
      <alignment horizontal="right" vertical="center"/>
      <protection hidden="1"/>
    </xf>
    <xf numFmtId="169" fontId="4" fillId="2" borderId="3" xfId="1" applyNumberFormat="1" applyFont="1" applyFill="1" applyBorder="1" applyAlignment="1" applyProtection="1">
      <alignment horizontal="right" vertical="center"/>
      <protection hidden="1"/>
    </xf>
    <xf numFmtId="169" fontId="4" fillId="3" borderId="1" xfId="1" applyNumberFormat="1" applyFont="1" applyFill="1" applyBorder="1" applyAlignment="1" applyProtection="1">
      <alignment horizontal="right" vertical="center"/>
      <protection hidden="1"/>
    </xf>
    <xf numFmtId="169" fontId="4" fillId="4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467"/>
  <sheetViews>
    <sheetView tabSelected="1" zoomScale="105" zoomScaleNormal="105" workbookViewId="0">
      <selection activeCell="H4" sqref="H4"/>
    </sheetView>
  </sheetViews>
  <sheetFormatPr defaultColWidth="11.140625" defaultRowHeight="12" x14ac:dyDescent="0.2"/>
  <cols>
    <col min="1" max="1" width="2.5703125" style="29" customWidth="1"/>
    <col min="2" max="2" width="51.7109375" style="29" customWidth="1"/>
    <col min="3" max="3" width="5.7109375" style="57" customWidth="1"/>
    <col min="4" max="4" width="4.7109375" style="57" customWidth="1"/>
    <col min="5" max="5" width="10.85546875" style="55" customWidth="1"/>
    <col min="6" max="6" width="3.85546875" style="29" customWidth="1"/>
    <col min="7" max="7" width="9.28515625" style="29" customWidth="1"/>
    <col min="8" max="9" width="11.140625" style="29" customWidth="1"/>
    <col min="10" max="11" width="9.28515625" style="29" hidden="1" customWidth="1"/>
    <col min="12" max="12" width="11.140625" style="29" customWidth="1"/>
    <col min="13" max="16384" width="11.140625" style="29"/>
  </cols>
  <sheetData>
    <row r="1" spans="1:11" x14ac:dyDescent="0.2">
      <c r="A1" s="48"/>
      <c r="B1" s="48"/>
      <c r="C1" s="49"/>
      <c r="D1" s="49"/>
      <c r="E1" s="50"/>
      <c r="F1" s="51"/>
      <c r="H1" s="52" t="s">
        <v>352</v>
      </c>
      <c r="J1" s="52"/>
      <c r="K1" s="77" t="s">
        <v>219</v>
      </c>
    </row>
    <row r="2" spans="1:11" x14ac:dyDescent="0.2">
      <c r="A2" s="53"/>
      <c r="B2" s="53"/>
      <c r="C2" s="54"/>
      <c r="D2" s="54"/>
      <c r="E2" s="50"/>
      <c r="F2" s="1"/>
      <c r="H2" s="52" t="s">
        <v>0</v>
      </c>
      <c r="J2" s="52"/>
      <c r="K2" s="52" t="s">
        <v>0</v>
      </c>
    </row>
    <row r="3" spans="1:11" x14ac:dyDescent="0.2">
      <c r="A3" s="1"/>
      <c r="B3" s="1"/>
      <c r="C3" s="54"/>
      <c r="D3" s="54"/>
      <c r="E3" s="50"/>
      <c r="F3" s="1"/>
      <c r="H3" s="52" t="s">
        <v>1</v>
      </c>
      <c r="J3" s="52"/>
      <c r="K3" s="52" t="s">
        <v>1</v>
      </c>
    </row>
    <row r="4" spans="1:11" x14ac:dyDescent="0.2">
      <c r="A4" s="1"/>
      <c r="B4" s="1"/>
      <c r="C4" s="54"/>
      <c r="D4" s="54"/>
      <c r="E4" s="50"/>
      <c r="F4" s="1"/>
      <c r="H4" s="52" t="s">
        <v>355</v>
      </c>
      <c r="J4" s="52"/>
      <c r="K4" s="52" t="s">
        <v>330</v>
      </c>
    </row>
    <row r="5" spans="1:11" x14ac:dyDescent="0.2">
      <c r="A5" s="1"/>
      <c r="B5" s="1"/>
      <c r="C5" s="54"/>
      <c r="D5" s="54"/>
      <c r="E5" s="50"/>
      <c r="F5" s="1"/>
      <c r="H5" s="52"/>
      <c r="J5" s="52"/>
      <c r="K5" s="52"/>
    </row>
    <row r="6" spans="1:11" x14ac:dyDescent="0.2">
      <c r="A6" s="48"/>
      <c r="B6" s="48"/>
      <c r="C6" s="49"/>
      <c r="D6" s="49"/>
      <c r="E6" s="50"/>
      <c r="F6" s="51"/>
      <c r="H6" s="52" t="s">
        <v>144</v>
      </c>
      <c r="J6" s="52"/>
      <c r="K6" s="77" t="s">
        <v>219</v>
      </c>
    </row>
    <row r="7" spans="1:11" x14ac:dyDescent="0.2">
      <c r="A7" s="53"/>
      <c r="B7" s="53"/>
      <c r="C7" s="54"/>
      <c r="D7" s="54"/>
      <c r="E7" s="50"/>
      <c r="F7" s="1"/>
      <c r="H7" s="52" t="s">
        <v>0</v>
      </c>
      <c r="J7" s="52"/>
      <c r="K7" s="52" t="s">
        <v>0</v>
      </c>
    </row>
    <row r="8" spans="1:11" x14ac:dyDescent="0.2">
      <c r="A8" s="1"/>
      <c r="B8" s="1"/>
      <c r="C8" s="54"/>
      <c r="D8" s="54"/>
      <c r="E8" s="50"/>
      <c r="F8" s="1"/>
      <c r="H8" s="52" t="s">
        <v>1</v>
      </c>
      <c r="J8" s="52"/>
      <c r="K8" s="52" t="s">
        <v>1</v>
      </c>
    </row>
    <row r="9" spans="1:11" x14ac:dyDescent="0.2">
      <c r="A9" s="1"/>
      <c r="B9" s="1"/>
      <c r="C9" s="54"/>
      <c r="D9" s="54"/>
      <c r="E9" s="50"/>
      <c r="F9" s="1"/>
      <c r="H9" s="52" t="s">
        <v>351</v>
      </c>
      <c r="J9" s="52"/>
      <c r="K9" s="52" t="s">
        <v>330</v>
      </c>
    </row>
    <row r="10" spans="1:11" ht="70.5" customHeight="1" x14ac:dyDescent="0.2">
      <c r="B10" s="87" t="s">
        <v>329</v>
      </c>
      <c r="C10" s="87"/>
      <c r="D10" s="87"/>
      <c r="E10" s="87"/>
      <c r="F10" s="87"/>
      <c r="G10" s="87"/>
      <c r="H10" s="87"/>
      <c r="I10" s="87"/>
      <c r="J10" s="63"/>
    </row>
    <row r="11" spans="1:11" x14ac:dyDescent="0.2">
      <c r="B11" s="5"/>
      <c r="C11" s="5"/>
      <c r="D11" s="5"/>
      <c r="E11" s="7"/>
      <c r="F11" s="5"/>
      <c r="G11" s="5" t="s">
        <v>58</v>
      </c>
      <c r="J11" s="5"/>
      <c r="K11" s="5"/>
    </row>
    <row r="12" spans="1:11" ht="33.75" customHeight="1" x14ac:dyDescent="0.2">
      <c r="A12" s="1"/>
      <c r="B12" s="8" t="s">
        <v>2</v>
      </c>
      <c r="C12" s="9" t="s">
        <v>3</v>
      </c>
      <c r="D12" s="9" t="s">
        <v>4</v>
      </c>
      <c r="E12" s="10" t="s">
        <v>5</v>
      </c>
      <c r="F12" s="8" t="s">
        <v>6</v>
      </c>
      <c r="G12" s="11" t="s">
        <v>131</v>
      </c>
      <c r="H12" s="11" t="s">
        <v>132</v>
      </c>
      <c r="I12" s="11" t="s">
        <v>157</v>
      </c>
      <c r="J12" s="11" t="s">
        <v>131</v>
      </c>
      <c r="K12" s="11" t="s">
        <v>131</v>
      </c>
    </row>
    <row r="13" spans="1:11" x14ac:dyDescent="0.2">
      <c r="A13" s="1"/>
      <c r="B13" s="8"/>
      <c r="C13" s="9"/>
      <c r="D13" s="9"/>
      <c r="E13" s="10"/>
      <c r="F13" s="8"/>
      <c r="G13" s="11" t="s">
        <v>217</v>
      </c>
      <c r="H13" s="11"/>
      <c r="I13" s="11" t="s">
        <v>217</v>
      </c>
      <c r="J13" s="11" t="s">
        <v>218</v>
      </c>
      <c r="K13" s="11" t="s">
        <v>331</v>
      </c>
    </row>
    <row r="14" spans="1:11" x14ac:dyDescent="0.2">
      <c r="A14" s="1"/>
      <c r="B14" s="12" t="s">
        <v>7</v>
      </c>
      <c r="C14" s="13">
        <v>1</v>
      </c>
      <c r="D14" s="10" t="s">
        <v>26</v>
      </c>
      <c r="E14" s="10" t="s">
        <v>8</v>
      </c>
      <c r="F14" s="14" t="s">
        <v>8</v>
      </c>
      <c r="G14" s="15">
        <f>G15+G22+G41+G47+G53+G60</f>
        <v>79016.3</v>
      </c>
      <c r="H14" s="15">
        <f>H15+H22+H41+H47+H53+H60</f>
        <v>-99.699999999999989</v>
      </c>
      <c r="I14" s="15">
        <f t="shared" ref="I14" si="0">I15+I22+I41+I47+I53+I60</f>
        <v>78916.600000000006</v>
      </c>
      <c r="J14" s="15">
        <f>J15+J22+J41+J47+J53+J60</f>
        <v>89555.199999999997</v>
      </c>
      <c r="K14" s="15">
        <f>K15+K22+K41+K47+K53+K60</f>
        <v>90487</v>
      </c>
    </row>
    <row r="15" spans="1:11" ht="24" x14ac:dyDescent="0.2">
      <c r="A15" s="1"/>
      <c r="B15" s="12" t="s">
        <v>9</v>
      </c>
      <c r="C15" s="13">
        <v>1</v>
      </c>
      <c r="D15" s="13">
        <v>2</v>
      </c>
      <c r="E15" s="10" t="s">
        <v>8</v>
      </c>
      <c r="F15" s="14" t="s">
        <v>8</v>
      </c>
      <c r="G15" s="15">
        <f>G16</f>
        <v>3068.4</v>
      </c>
      <c r="H15" s="15">
        <f t="shared" ref="H15" si="1">H16</f>
        <v>0</v>
      </c>
      <c r="I15" s="15">
        <f>I16</f>
        <v>3068.4</v>
      </c>
      <c r="J15" s="15">
        <f>J16</f>
        <v>3514.7000000000003</v>
      </c>
      <c r="K15" s="15">
        <f>K16</f>
        <v>3464.8</v>
      </c>
    </row>
    <row r="16" spans="1:11" ht="24" x14ac:dyDescent="0.2">
      <c r="A16" s="1"/>
      <c r="B16" s="16" t="s">
        <v>272</v>
      </c>
      <c r="C16" s="13">
        <v>1</v>
      </c>
      <c r="D16" s="13">
        <v>2</v>
      </c>
      <c r="E16" s="10" t="s">
        <v>79</v>
      </c>
      <c r="F16" s="14" t="s">
        <v>8</v>
      </c>
      <c r="G16" s="15">
        <f t="shared" ref="G16:K18" si="2">G17</f>
        <v>3068.4</v>
      </c>
      <c r="H16" s="15">
        <f t="shared" si="2"/>
        <v>0</v>
      </c>
      <c r="I16" s="15">
        <f t="shared" si="2"/>
        <v>3068.4</v>
      </c>
      <c r="J16" s="15">
        <f t="shared" si="2"/>
        <v>3514.7000000000003</v>
      </c>
      <c r="K16" s="15">
        <f t="shared" si="2"/>
        <v>3464.8</v>
      </c>
    </row>
    <row r="17" spans="1:11" x14ac:dyDescent="0.2">
      <c r="A17" s="1"/>
      <c r="B17" s="16" t="s">
        <v>263</v>
      </c>
      <c r="C17" s="13">
        <v>1</v>
      </c>
      <c r="D17" s="13">
        <v>2</v>
      </c>
      <c r="E17" s="10" t="s">
        <v>221</v>
      </c>
      <c r="F17" s="14" t="s">
        <v>8</v>
      </c>
      <c r="G17" s="15">
        <f>G18</f>
        <v>3068.4</v>
      </c>
      <c r="H17" s="15">
        <f t="shared" si="2"/>
        <v>0</v>
      </c>
      <c r="I17" s="15">
        <f t="shared" ref="I17:K18" si="3">I18</f>
        <v>3068.4</v>
      </c>
      <c r="J17" s="15">
        <f t="shared" si="3"/>
        <v>3514.7000000000003</v>
      </c>
      <c r="K17" s="15">
        <f t="shared" si="3"/>
        <v>3464.8</v>
      </c>
    </row>
    <row r="18" spans="1:11" ht="24" x14ac:dyDescent="0.2">
      <c r="A18" s="1"/>
      <c r="B18" s="17" t="s">
        <v>273</v>
      </c>
      <c r="C18" s="13">
        <v>1</v>
      </c>
      <c r="D18" s="13">
        <v>2</v>
      </c>
      <c r="E18" s="10" t="s">
        <v>220</v>
      </c>
      <c r="F18" s="14"/>
      <c r="G18" s="15">
        <f>G19</f>
        <v>3068.4</v>
      </c>
      <c r="H18" s="15">
        <f t="shared" si="2"/>
        <v>0</v>
      </c>
      <c r="I18" s="15">
        <f t="shared" si="3"/>
        <v>3068.4</v>
      </c>
      <c r="J18" s="15">
        <f t="shared" si="3"/>
        <v>3514.7000000000003</v>
      </c>
      <c r="K18" s="15">
        <f t="shared" si="3"/>
        <v>3464.8</v>
      </c>
    </row>
    <row r="19" spans="1:11" x14ac:dyDescent="0.2">
      <c r="A19" s="1"/>
      <c r="B19" s="16" t="s">
        <v>274</v>
      </c>
      <c r="C19" s="13">
        <v>1</v>
      </c>
      <c r="D19" s="13">
        <v>2</v>
      </c>
      <c r="E19" s="10" t="s">
        <v>170</v>
      </c>
      <c r="F19" s="14" t="s">
        <v>8</v>
      </c>
      <c r="G19" s="15">
        <f>G21</f>
        <v>3068.4</v>
      </c>
      <c r="H19" s="15">
        <f t="shared" ref="H19" si="4">H21</f>
        <v>0</v>
      </c>
      <c r="I19" s="15">
        <f>I21</f>
        <v>3068.4</v>
      </c>
      <c r="J19" s="15">
        <f>J21</f>
        <v>3514.7000000000003</v>
      </c>
      <c r="K19" s="15">
        <f>K21</f>
        <v>3464.8</v>
      </c>
    </row>
    <row r="20" spans="1:11" ht="48" x14ac:dyDescent="0.2">
      <c r="A20" s="1"/>
      <c r="B20" s="16" t="s">
        <v>10</v>
      </c>
      <c r="C20" s="13">
        <v>1</v>
      </c>
      <c r="D20" s="13">
        <v>2</v>
      </c>
      <c r="E20" s="10" t="s">
        <v>170</v>
      </c>
      <c r="F20" s="14">
        <v>100</v>
      </c>
      <c r="G20" s="15">
        <f>G21</f>
        <v>3068.4</v>
      </c>
      <c r="H20" s="15">
        <f t="shared" ref="H20" si="5">H21</f>
        <v>0</v>
      </c>
      <c r="I20" s="15">
        <f>I21</f>
        <v>3068.4</v>
      </c>
      <c r="J20" s="15">
        <f>J21</f>
        <v>3514.7000000000003</v>
      </c>
      <c r="K20" s="15">
        <f>K21</f>
        <v>3464.8</v>
      </c>
    </row>
    <row r="21" spans="1:11" ht="24" x14ac:dyDescent="0.2">
      <c r="A21" s="1"/>
      <c r="B21" s="18" t="s">
        <v>12</v>
      </c>
      <c r="C21" s="13">
        <v>1</v>
      </c>
      <c r="D21" s="13">
        <v>2</v>
      </c>
      <c r="E21" s="10" t="s">
        <v>170</v>
      </c>
      <c r="F21" s="14" t="s">
        <v>13</v>
      </c>
      <c r="G21" s="15">
        <v>3068.4</v>
      </c>
      <c r="H21" s="15"/>
      <c r="I21" s="15">
        <f>G21+H21</f>
        <v>3068.4</v>
      </c>
      <c r="J21" s="66">
        <f>3514.8-0.1</f>
        <v>3514.7000000000003</v>
      </c>
      <c r="K21" s="66">
        <v>3464.8</v>
      </c>
    </row>
    <row r="22" spans="1:11" ht="36" x14ac:dyDescent="0.2">
      <c r="A22" s="1"/>
      <c r="B22" s="12" t="s">
        <v>14</v>
      </c>
      <c r="C22" s="13">
        <v>1</v>
      </c>
      <c r="D22" s="13">
        <v>4</v>
      </c>
      <c r="E22" s="10" t="s">
        <v>8</v>
      </c>
      <c r="F22" s="14" t="s">
        <v>8</v>
      </c>
      <c r="G22" s="15">
        <f>G23</f>
        <v>32783.699999999997</v>
      </c>
      <c r="H22" s="15">
        <f t="shared" ref="H22:H24" si="6">H23</f>
        <v>0</v>
      </c>
      <c r="I22" s="15">
        <f t="shared" ref="I22:K24" si="7">I23</f>
        <v>32783.699999999997</v>
      </c>
      <c r="J22" s="15">
        <f t="shared" si="7"/>
        <v>37598</v>
      </c>
      <c r="K22" s="15">
        <f t="shared" si="7"/>
        <v>36133</v>
      </c>
    </row>
    <row r="23" spans="1:11" ht="24" x14ac:dyDescent="0.2">
      <c r="A23" s="1"/>
      <c r="B23" s="16" t="s">
        <v>272</v>
      </c>
      <c r="C23" s="13">
        <v>1</v>
      </c>
      <c r="D23" s="13">
        <v>4</v>
      </c>
      <c r="E23" s="10" t="s">
        <v>79</v>
      </c>
      <c r="F23" s="14" t="s">
        <v>8</v>
      </c>
      <c r="G23" s="15">
        <f>G24</f>
        <v>32783.699999999997</v>
      </c>
      <c r="H23" s="15">
        <f t="shared" si="6"/>
        <v>0</v>
      </c>
      <c r="I23" s="15">
        <f t="shared" si="7"/>
        <v>32783.699999999997</v>
      </c>
      <c r="J23" s="15">
        <f t="shared" si="7"/>
        <v>37598</v>
      </c>
      <c r="K23" s="15">
        <f t="shared" si="7"/>
        <v>36133</v>
      </c>
    </row>
    <row r="24" spans="1:11" x14ac:dyDescent="0.2">
      <c r="A24" s="1"/>
      <c r="B24" s="16" t="s">
        <v>263</v>
      </c>
      <c r="C24" s="13">
        <v>1</v>
      </c>
      <c r="D24" s="13">
        <v>4</v>
      </c>
      <c r="E24" s="10" t="s">
        <v>221</v>
      </c>
      <c r="F24" s="14" t="s">
        <v>8</v>
      </c>
      <c r="G24" s="15">
        <f>G25</f>
        <v>32783.699999999997</v>
      </c>
      <c r="H24" s="15">
        <f t="shared" si="6"/>
        <v>0</v>
      </c>
      <c r="I24" s="15">
        <f t="shared" si="7"/>
        <v>32783.699999999997</v>
      </c>
      <c r="J24" s="15">
        <f t="shared" si="7"/>
        <v>37598</v>
      </c>
      <c r="K24" s="15">
        <f t="shared" si="7"/>
        <v>36133</v>
      </c>
    </row>
    <row r="25" spans="1:11" ht="24" x14ac:dyDescent="0.2">
      <c r="A25" s="1"/>
      <c r="B25" s="17" t="s">
        <v>273</v>
      </c>
      <c r="C25" s="13">
        <v>1</v>
      </c>
      <c r="D25" s="13">
        <v>4</v>
      </c>
      <c r="E25" s="10" t="s">
        <v>220</v>
      </c>
      <c r="F25" s="14"/>
      <c r="G25" s="15">
        <f>G26+G33</f>
        <v>32783.699999999997</v>
      </c>
      <c r="H25" s="15">
        <f t="shared" ref="H25" si="8">H26+H33</f>
        <v>0</v>
      </c>
      <c r="I25" s="15">
        <f>I26+I33</f>
        <v>32783.699999999997</v>
      </c>
      <c r="J25" s="15">
        <f>J26+J33</f>
        <v>37598</v>
      </c>
      <c r="K25" s="15">
        <f>K26+K33</f>
        <v>36133</v>
      </c>
    </row>
    <row r="26" spans="1:11" ht="24" x14ac:dyDescent="0.2">
      <c r="A26" s="1"/>
      <c r="B26" s="17" t="s">
        <v>306</v>
      </c>
      <c r="C26" s="13">
        <v>1</v>
      </c>
      <c r="D26" s="13">
        <v>4</v>
      </c>
      <c r="E26" s="10" t="s">
        <v>171</v>
      </c>
      <c r="F26" s="14" t="s">
        <v>8</v>
      </c>
      <c r="G26" s="15">
        <f>G27+G29+G31</f>
        <v>32783.699999999997</v>
      </c>
      <c r="H26" s="15">
        <f t="shared" ref="H26" si="9">H27+H29+H31</f>
        <v>0</v>
      </c>
      <c r="I26" s="15">
        <f>I27+I29+I31</f>
        <v>32783.699999999997</v>
      </c>
      <c r="J26" s="15">
        <f>J27+J29+J31</f>
        <v>37598</v>
      </c>
      <c r="K26" s="15">
        <f>K27+K29+K31</f>
        <v>36133</v>
      </c>
    </row>
    <row r="27" spans="1:11" ht="48" x14ac:dyDescent="0.2">
      <c r="A27" s="1"/>
      <c r="B27" s="18" t="s">
        <v>10</v>
      </c>
      <c r="C27" s="13">
        <v>1</v>
      </c>
      <c r="D27" s="13">
        <v>4</v>
      </c>
      <c r="E27" s="10" t="s">
        <v>171</v>
      </c>
      <c r="F27" s="14" t="s">
        <v>11</v>
      </c>
      <c r="G27" s="15">
        <f>G28</f>
        <v>32567</v>
      </c>
      <c r="H27" s="15">
        <f t="shared" ref="H27" si="10">H28</f>
        <v>0</v>
      </c>
      <c r="I27" s="15">
        <f>I28</f>
        <v>32567</v>
      </c>
      <c r="J27" s="15">
        <f>J28</f>
        <v>37533</v>
      </c>
      <c r="K27" s="15">
        <f>K28</f>
        <v>36133</v>
      </c>
    </row>
    <row r="28" spans="1:11" ht="24" x14ac:dyDescent="0.2">
      <c r="A28" s="1"/>
      <c r="B28" s="18" t="s">
        <v>12</v>
      </c>
      <c r="C28" s="13">
        <v>1</v>
      </c>
      <c r="D28" s="13">
        <v>4</v>
      </c>
      <c r="E28" s="10" t="s">
        <v>171</v>
      </c>
      <c r="F28" s="14" t="s">
        <v>13</v>
      </c>
      <c r="G28" s="15">
        <f>32566.9+0.1</f>
        <v>32567</v>
      </c>
      <c r="H28" s="15"/>
      <c r="I28" s="15">
        <f>G28+H28</f>
        <v>32567</v>
      </c>
      <c r="J28" s="66">
        <f>37533.1-0.1</f>
        <v>37533</v>
      </c>
      <c r="K28" s="66">
        <f>36133.1-0.1</f>
        <v>36133</v>
      </c>
    </row>
    <row r="29" spans="1:11" ht="24" x14ac:dyDescent="0.2">
      <c r="A29" s="1"/>
      <c r="B29" s="18" t="s">
        <v>68</v>
      </c>
      <c r="C29" s="13">
        <v>1</v>
      </c>
      <c r="D29" s="13">
        <v>4</v>
      </c>
      <c r="E29" s="10" t="s">
        <v>171</v>
      </c>
      <c r="F29" s="14" t="s">
        <v>15</v>
      </c>
      <c r="G29" s="15">
        <f>G30</f>
        <v>141.1</v>
      </c>
      <c r="H29" s="15">
        <f t="shared" ref="H29" si="11">H30</f>
        <v>0</v>
      </c>
      <c r="I29" s="15">
        <f>I30</f>
        <v>141.1</v>
      </c>
      <c r="J29" s="15">
        <f>J30</f>
        <v>0</v>
      </c>
      <c r="K29" s="15">
        <f>K30</f>
        <v>0</v>
      </c>
    </row>
    <row r="30" spans="1:11" ht="24" x14ac:dyDescent="0.2">
      <c r="A30" s="1"/>
      <c r="B30" s="18" t="s">
        <v>16</v>
      </c>
      <c r="C30" s="13">
        <v>1</v>
      </c>
      <c r="D30" s="13">
        <v>4</v>
      </c>
      <c r="E30" s="10" t="s">
        <v>171</v>
      </c>
      <c r="F30" s="14" t="s">
        <v>17</v>
      </c>
      <c r="G30" s="15">
        <v>141.1</v>
      </c>
      <c r="H30" s="15"/>
      <c r="I30" s="15">
        <f>G30+H30</f>
        <v>141.1</v>
      </c>
      <c r="J30" s="15">
        <v>0</v>
      </c>
      <c r="K30" s="15">
        <v>0</v>
      </c>
    </row>
    <row r="31" spans="1:11" x14ac:dyDescent="0.2">
      <c r="A31" s="1"/>
      <c r="B31" s="18" t="s">
        <v>18</v>
      </c>
      <c r="C31" s="13">
        <v>1</v>
      </c>
      <c r="D31" s="13">
        <v>4</v>
      </c>
      <c r="E31" s="10" t="s">
        <v>171</v>
      </c>
      <c r="F31" s="14">
        <v>800</v>
      </c>
      <c r="G31" s="15">
        <f>G32</f>
        <v>75.599999999999994</v>
      </c>
      <c r="H31" s="15">
        <f t="shared" ref="H31" si="12">H32</f>
        <v>0</v>
      </c>
      <c r="I31" s="15">
        <f>I32</f>
        <v>75.599999999999994</v>
      </c>
      <c r="J31" s="15">
        <f>J32</f>
        <v>65</v>
      </c>
      <c r="K31" s="15">
        <f>K32</f>
        <v>0</v>
      </c>
    </row>
    <row r="32" spans="1:11" x14ac:dyDescent="0.2">
      <c r="A32" s="1"/>
      <c r="B32" s="18" t="s">
        <v>19</v>
      </c>
      <c r="C32" s="13">
        <v>1</v>
      </c>
      <c r="D32" s="13">
        <v>4</v>
      </c>
      <c r="E32" s="10" t="s">
        <v>171</v>
      </c>
      <c r="F32" s="14">
        <v>850</v>
      </c>
      <c r="G32" s="15">
        <v>75.599999999999994</v>
      </c>
      <c r="H32" s="15"/>
      <c r="I32" s="15">
        <f>G32+H32</f>
        <v>75.599999999999994</v>
      </c>
      <c r="J32" s="15">
        <v>65</v>
      </c>
      <c r="K32" s="15">
        <v>0</v>
      </c>
    </row>
    <row r="33" spans="1:11" hidden="1" x14ac:dyDescent="0.2">
      <c r="A33" s="1"/>
      <c r="B33" s="17" t="s">
        <v>275</v>
      </c>
      <c r="C33" s="13">
        <v>1</v>
      </c>
      <c r="D33" s="13">
        <v>4</v>
      </c>
      <c r="E33" s="10" t="s">
        <v>172</v>
      </c>
      <c r="F33" s="14"/>
      <c r="G33" s="15">
        <f>G34+G36+G38</f>
        <v>0</v>
      </c>
      <c r="H33" s="15">
        <f t="shared" ref="H33" si="13">H34+H36+H38</f>
        <v>0</v>
      </c>
      <c r="I33" s="15">
        <f>I34+I36+I38</f>
        <v>0</v>
      </c>
      <c r="J33" s="15">
        <f>J34+J36+J38</f>
        <v>0</v>
      </c>
      <c r="K33" s="15">
        <f>K34+K36+K38</f>
        <v>0</v>
      </c>
    </row>
    <row r="34" spans="1:11" s="2" customFormat="1" ht="48" hidden="1" x14ac:dyDescent="0.2">
      <c r="A34" s="1"/>
      <c r="B34" s="36" t="s">
        <v>10</v>
      </c>
      <c r="C34" s="37">
        <v>1</v>
      </c>
      <c r="D34" s="37">
        <v>4</v>
      </c>
      <c r="E34" s="69" t="s">
        <v>172</v>
      </c>
      <c r="F34" s="39" t="s">
        <v>11</v>
      </c>
      <c r="G34" s="40">
        <f>G35</f>
        <v>0</v>
      </c>
      <c r="H34" s="40">
        <f t="shared" ref="H34" si="14">H35</f>
        <v>0</v>
      </c>
      <c r="I34" s="40">
        <f>I35</f>
        <v>0</v>
      </c>
      <c r="J34" s="40">
        <f>J35</f>
        <v>0</v>
      </c>
      <c r="K34" s="40">
        <f>K35</f>
        <v>0</v>
      </c>
    </row>
    <row r="35" spans="1:11" s="2" customFormat="1" ht="24" hidden="1" x14ac:dyDescent="0.2">
      <c r="A35" s="1"/>
      <c r="B35" s="12" t="s">
        <v>12</v>
      </c>
      <c r="C35" s="13">
        <v>1</v>
      </c>
      <c r="D35" s="13">
        <v>4</v>
      </c>
      <c r="E35" s="69" t="s">
        <v>172</v>
      </c>
      <c r="F35" s="14">
        <v>120</v>
      </c>
      <c r="G35" s="15">
        <v>0</v>
      </c>
      <c r="H35" s="15"/>
      <c r="I35" s="15">
        <v>0</v>
      </c>
      <c r="J35" s="15">
        <v>0</v>
      </c>
      <c r="K35" s="15">
        <v>0</v>
      </c>
    </row>
    <row r="36" spans="1:11" s="2" customFormat="1" ht="24" hidden="1" x14ac:dyDescent="0.2">
      <c r="A36" s="1"/>
      <c r="B36" s="18" t="s">
        <v>68</v>
      </c>
      <c r="C36" s="13">
        <v>1</v>
      </c>
      <c r="D36" s="13">
        <v>4</v>
      </c>
      <c r="E36" s="69" t="s">
        <v>172</v>
      </c>
      <c r="F36" s="14">
        <v>200</v>
      </c>
      <c r="G36" s="15">
        <f>G37</f>
        <v>0</v>
      </c>
      <c r="H36" s="15">
        <f t="shared" ref="H36" si="15">H37</f>
        <v>0</v>
      </c>
      <c r="I36" s="15">
        <f>I37</f>
        <v>0</v>
      </c>
      <c r="J36" s="15">
        <f>J37</f>
        <v>0</v>
      </c>
      <c r="K36" s="15">
        <f>K37</f>
        <v>0</v>
      </c>
    </row>
    <row r="37" spans="1:11" s="2" customFormat="1" ht="24" hidden="1" x14ac:dyDescent="0.2">
      <c r="A37" s="1"/>
      <c r="B37" s="30" t="s">
        <v>16</v>
      </c>
      <c r="C37" s="31">
        <v>1</v>
      </c>
      <c r="D37" s="31">
        <v>4</v>
      </c>
      <c r="E37" s="69" t="s">
        <v>172</v>
      </c>
      <c r="F37" s="33">
        <v>240</v>
      </c>
      <c r="G37" s="34"/>
      <c r="H37" s="34"/>
      <c r="I37" s="34">
        <v>0</v>
      </c>
      <c r="J37" s="34"/>
      <c r="K37" s="34"/>
    </row>
    <row r="38" spans="1:11" hidden="1" x14ac:dyDescent="0.2">
      <c r="A38" s="1"/>
      <c r="B38" s="18" t="s">
        <v>18</v>
      </c>
      <c r="C38" s="13">
        <v>1</v>
      </c>
      <c r="D38" s="13">
        <v>4</v>
      </c>
      <c r="E38" s="10" t="s">
        <v>172</v>
      </c>
      <c r="F38" s="14">
        <v>800</v>
      </c>
      <c r="G38" s="15">
        <f>SUM(G39:G40)</f>
        <v>0</v>
      </c>
      <c r="H38" s="15">
        <f t="shared" ref="H38" si="16">SUM(H39:H40)</f>
        <v>0</v>
      </c>
      <c r="I38" s="15">
        <f>SUM(I39:I40)</f>
        <v>0</v>
      </c>
      <c r="J38" s="15">
        <f>SUM(J39:J40)</f>
        <v>0</v>
      </c>
      <c r="K38" s="15">
        <f>SUM(K39:K40)</f>
        <v>0</v>
      </c>
    </row>
    <row r="39" spans="1:11" hidden="1" x14ac:dyDescent="0.2">
      <c r="A39" s="1"/>
      <c r="B39" s="18" t="s">
        <v>72</v>
      </c>
      <c r="C39" s="13">
        <v>1</v>
      </c>
      <c r="D39" s="13">
        <v>4</v>
      </c>
      <c r="E39" s="10" t="s">
        <v>172</v>
      </c>
      <c r="F39" s="14">
        <v>830</v>
      </c>
      <c r="G39" s="15">
        <v>0</v>
      </c>
      <c r="H39" s="15"/>
      <c r="I39" s="15">
        <f>G39+H39</f>
        <v>0</v>
      </c>
      <c r="J39" s="15">
        <v>0</v>
      </c>
      <c r="K39" s="15">
        <v>0</v>
      </c>
    </row>
    <row r="40" spans="1:11" hidden="1" x14ac:dyDescent="0.2">
      <c r="A40" s="1"/>
      <c r="B40" s="18" t="s">
        <v>19</v>
      </c>
      <c r="C40" s="13">
        <v>1</v>
      </c>
      <c r="D40" s="13">
        <v>4</v>
      </c>
      <c r="E40" s="69" t="s">
        <v>172</v>
      </c>
      <c r="F40" s="14">
        <v>850</v>
      </c>
      <c r="G40" s="15">
        <v>0</v>
      </c>
      <c r="H40" s="15"/>
      <c r="I40" s="15">
        <f>G40+H40</f>
        <v>0</v>
      </c>
      <c r="J40" s="15">
        <v>0</v>
      </c>
      <c r="K40" s="15">
        <v>0</v>
      </c>
    </row>
    <row r="41" spans="1:11" ht="25.5" customHeight="1" x14ac:dyDescent="0.2">
      <c r="A41" s="1"/>
      <c r="B41" s="17" t="s">
        <v>143</v>
      </c>
      <c r="C41" s="13">
        <v>1</v>
      </c>
      <c r="D41" s="13">
        <v>6</v>
      </c>
      <c r="E41" s="10"/>
      <c r="F41" s="14"/>
      <c r="G41" s="15">
        <f t="shared" ref="G41:K45" si="17">G42</f>
        <v>100.7</v>
      </c>
      <c r="H41" s="15">
        <f t="shared" si="17"/>
        <v>0</v>
      </c>
      <c r="I41" s="15">
        <f t="shared" si="17"/>
        <v>100.7</v>
      </c>
      <c r="J41" s="15">
        <f t="shared" si="17"/>
        <v>0</v>
      </c>
      <c r="K41" s="15">
        <f t="shared" si="17"/>
        <v>0</v>
      </c>
    </row>
    <row r="42" spans="1:11" x14ac:dyDescent="0.2">
      <c r="A42" s="1"/>
      <c r="B42" s="17" t="s">
        <v>305</v>
      </c>
      <c r="C42" s="13">
        <v>1</v>
      </c>
      <c r="D42" s="13">
        <v>6</v>
      </c>
      <c r="E42" s="10" t="s">
        <v>63</v>
      </c>
      <c r="F42" s="14"/>
      <c r="G42" s="15">
        <f>G43</f>
        <v>100.7</v>
      </c>
      <c r="H42" s="15">
        <f t="shared" si="17"/>
        <v>0</v>
      </c>
      <c r="I42" s="15">
        <f>I43</f>
        <v>100.7</v>
      </c>
      <c r="J42" s="15">
        <f>J43</f>
        <v>0</v>
      </c>
      <c r="K42" s="15">
        <f>K43</f>
        <v>0</v>
      </c>
    </row>
    <row r="43" spans="1:11" ht="24" x14ac:dyDescent="0.2">
      <c r="A43" s="1"/>
      <c r="B43" s="17" t="s">
        <v>80</v>
      </c>
      <c r="C43" s="13">
        <v>1</v>
      </c>
      <c r="D43" s="13">
        <v>6</v>
      </c>
      <c r="E43" s="10" t="s">
        <v>88</v>
      </c>
      <c r="F43" s="14"/>
      <c r="G43" s="15">
        <f t="shared" si="17"/>
        <v>100.7</v>
      </c>
      <c r="H43" s="15">
        <f t="shared" si="17"/>
        <v>0</v>
      </c>
      <c r="I43" s="15">
        <f t="shared" si="17"/>
        <v>100.7</v>
      </c>
      <c r="J43" s="15">
        <f t="shared" si="17"/>
        <v>0</v>
      </c>
      <c r="K43" s="15">
        <f t="shared" si="17"/>
        <v>0</v>
      </c>
    </row>
    <row r="44" spans="1:11" ht="49.5" customHeight="1" x14ac:dyDescent="0.2">
      <c r="A44" s="1"/>
      <c r="B44" s="17" t="s">
        <v>61</v>
      </c>
      <c r="C44" s="13">
        <v>1</v>
      </c>
      <c r="D44" s="13">
        <v>6</v>
      </c>
      <c r="E44" s="10" t="s">
        <v>173</v>
      </c>
      <c r="F44" s="14"/>
      <c r="G44" s="15">
        <f t="shared" si="17"/>
        <v>100.7</v>
      </c>
      <c r="H44" s="15">
        <f t="shared" si="17"/>
        <v>0</v>
      </c>
      <c r="I44" s="15">
        <f t="shared" si="17"/>
        <v>100.7</v>
      </c>
      <c r="J44" s="15">
        <f t="shared" si="17"/>
        <v>0</v>
      </c>
      <c r="K44" s="15">
        <f t="shared" si="17"/>
        <v>0</v>
      </c>
    </row>
    <row r="45" spans="1:11" x14ac:dyDescent="0.2">
      <c r="A45" s="1"/>
      <c r="B45" s="17" t="s">
        <v>54</v>
      </c>
      <c r="C45" s="13">
        <v>1</v>
      </c>
      <c r="D45" s="13">
        <v>6</v>
      </c>
      <c r="E45" s="10" t="s">
        <v>173</v>
      </c>
      <c r="F45" s="14">
        <v>500</v>
      </c>
      <c r="G45" s="15">
        <f t="shared" si="17"/>
        <v>100.7</v>
      </c>
      <c r="H45" s="15">
        <f t="shared" si="17"/>
        <v>0</v>
      </c>
      <c r="I45" s="15">
        <f t="shared" si="17"/>
        <v>100.7</v>
      </c>
      <c r="J45" s="15">
        <f t="shared" si="17"/>
        <v>0</v>
      </c>
      <c r="K45" s="15">
        <f t="shared" si="17"/>
        <v>0</v>
      </c>
    </row>
    <row r="46" spans="1:11" x14ac:dyDescent="0.2">
      <c r="A46" s="1"/>
      <c r="B46" s="18" t="s">
        <v>55</v>
      </c>
      <c r="C46" s="13">
        <v>1</v>
      </c>
      <c r="D46" s="13">
        <v>6</v>
      </c>
      <c r="E46" s="10" t="s">
        <v>173</v>
      </c>
      <c r="F46" s="14">
        <v>540</v>
      </c>
      <c r="G46" s="15">
        <f>100.8-0.1</f>
        <v>100.7</v>
      </c>
      <c r="H46" s="15"/>
      <c r="I46" s="15">
        <f>G46+H46</f>
        <v>100.7</v>
      </c>
      <c r="J46" s="15">
        <v>0</v>
      </c>
      <c r="K46" s="15">
        <v>0</v>
      </c>
    </row>
    <row r="47" spans="1:11" hidden="1" x14ac:dyDescent="0.2">
      <c r="A47" s="1"/>
      <c r="B47" s="12" t="s">
        <v>153</v>
      </c>
      <c r="C47" s="13">
        <v>1</v>
      </c>
      <c r="D47" s="13">
        <v>7</v>
      </c>
      <c r="E47" s="10"/>
      <c r="F47" s="14" t="s">
        <v>8</v>
      </c>
      <c r="G47" s="15">
        <f t="shared" ref="G47:K51" si="18">G48</f>
        <v>0</v>
      </c>
      <c r="H47" s="15">
        <f t="shared" si="18"/>
        <v>0</v>
      </c>
      <c r="I47" s="15">
        <f t="shared" si="18"/>
        <v>0</v>
      </c>
      <c r="J47" s="15">
        <f t="shared" si="18"/>
        <v>0</v>
      </c>
      <c r="K47" s="15">
        <f t="shared" si="18"/>
        <v>0</v>
      </c>
    </row>
    <row r="48" spans="1:11" hidden="1" x14ac:dyDescent="0.2">
      <c r="A48" s="1"/>
      <c r="B48" s="17" t="s">
        <v>305</v>
      </c>
      <c r="C48" s="13">
        <v>1</v>
      </c>
      <c r="D48" s="13">
        <v>7</v>
      </c>
      <c r="E48" s="10" t="s">
        <v>63</v>
      </c>
      <c r="F48" s="14" t="s">
        <v>8</v>
      </c>
      <c r="G48" s="15">
        <f>G49</f>
        <v>0</v>
      </c>
      <c r="H48" s="15">
        <f>H49</f>
        <v>0</v>
      </c>
      <c r="I48" s="15">
        <f>I49</f>
        <v>0</v>
      </c>
      <c r="J48" s="15">
        <f>J49</f>
        <v>0</v>
      </c>
      <c r="K48" s="15">
        <f>K49</f>
        <v>0</v>
      </c>
    </row>
    <row r="49" spans="1:11" ht="28.5" hidden="1" customHeight="1" x14ac:dyDescent="0.2">
      <c r="A49" s="1"/>
      <c r="B49" s="17" t="s">
        <v>155</v>
      </c>
      <c r="C49" s="13">
        <v>1</v>
      </c>
      <c r="D49" s="13">
        <v>7</v>
      </c>
      <c r="E49" s="10" t="s">
        <v>222</v>
      </c>
      <c r="F49" s="14"/>
      <c r="G49" s="15">
        <f>G50</f>
        <v>0</v>
      </c>
      <c r="H49" s="15">
        <f t="shared" si="18"/>
        <v>0</v>
      </c>
      <c r="I49" s="15">
        <f>I50</f>
        <v>0</v>
      </c>
      <c r="J49" s="15">
        <f>J50</f>
        <v>0</v>
      </c>
      <c r="K49" s="15">
        <f>K50</f>
        <v>0</v>
      </c>
    </row>
    <row r="50" spans="1:11" hidden="1" x14ac:dyDescent="0.2">
      <c r="A50" s="1"/>
      <c r="B50" s="17" t="s">
        <v>154</v>
      </c>
      <c r="C50" s="13">
        <v>1</v>
      </c>
      <c r="D50" s="13">
        <v>7</v>
      </c>
      <c r="E50" s="69" t="s">
        <v>174</v>
      </c>
      <c r="F50" s="14" t="s">
        <v>8</v>
      </c>
      <c r="G50" s="15">
        <f t="shared" si="18"/>
        <v>0</v>
      </c>
      <c r="H50" s="15">
        <f t="shared" si="18"/>
        <v>0</v>
      </c>
      <c r="I50" s="15">
        <f t="shared" si="18"/>
        <v>0</v>
      </c>
      <c r="J50" s="15">
        <f t="shared" si="18"/>
        <v>0</v>
      </c>
      <c r="K50" s="15">
        <f t="shared" si="18"/>
        <v>0</v>
      </c>
    </row>
    <row r="51" spans="1:11" hidden="1" x14ac:dyDescent="0.2">
      <c r="A51" s="1"/>
      <c r="B51" s="17" t="s">
        <v>18</v>
      </c>
      <c r="C51" s="13">
        <v>1</v>
      </c>
      <c r="D51" s="13">
        <v>7</v>
      </c>
      <c r="E51" s="69" t="s">
        <v>174</v>
      </c>
      <c r="F51" s="14" t="s">
        <v>21</v>
      </c>
      <c r="G51" s="15">
        <f t="shared" si="18"/>
        <v>0</v>
      </c>
      <c r="H51" s="15">
        <f t="shared" si="18"/>
        <v>0</v>
      </c>
      <c r="I51" s="15">
        <f t="shared" si="18"/>
        <v>0</v>
      </c>
      <c r="J51" s="15">
        <f t="shared" si="18"/>
        <v>0</v>
      </c>
      <c r="K51" s="15">
        <f t="shared" si="18"/>
        <v>0</v>
      </c>
    </row>
    <row r="52" spans="1:11" hidden="1" x14ac:dyDescent="0.2">
      <c r="A52" s="1"/>
      <c r="B52" s="18" t="s">
        <v>156</v>
      </c>
      <c r="C52" s="13">
        <v>1</v>
      </c>
      <c r="D52" s="13">
        <v>7</v>
      </c>
      <c r="E52" s="69" t="s">
        <v>174</v>
      </c>
      <c r="F52" s="14">
        <v>880</v>
      </c>
      <c r="G52" s="15">
        <v>0</v>
      </c>
      <c r="H52" s="15"/>
      <c r="I52" s="15">
        <f>G52+H52</f>
        <v>0</v>
      </c>
      <c r="J52" s="15">
        <v>0</v>
      </c>
      <c r="K52" s="15">
        <v>0</v>
      </c>
    </row>
    <row r="53" spans="1:11" x14ac:dyDescent="0.2">
      <c r="A53" s="1"/>
      <c r="B53" s="12" t="s">
        <v>20</v>
      </c>
      <c r="C53" s="13">
        <v>1</v>
      </c>
      <c r="D53" s="13">
        <v>11</v>
      </c>
      <c r="E53" s="10"/>
      <c r="F53" s="14" t="s">
        <v>8</v>
      </c>
      <c r="G53" s="15">
        <f t="shared" ref="G53:K58" si="19">G54</f>
        <v>50</v>
      </c>
      <c r="H53" s="15">
        <f t="shared" si="19"/>
        <v>0</v>
      </c>
      <c r="I53" s="15">
        <f t="shared" si="19"/>
        <v>50</v>
      </c>
      <c r="J53" s="15">
        <f t="shared" si="19"/>
        <v>50</v>
      </c>
      <c r="K53" s="15">
        <f t="shared" si="19"/>
        <v>50</v>
      </c>
    </row>
    <row r="54" spans="1:11" ht="48" x14ac:dyDescent="0.2">
      <c r="A54" s="1"/>
      <c r="B54" s="16" t="s">
        <v>286</v>
      </c>
      <c r="C54" s="13">
        <v>1</v>
      </c>
      <c r="D54" s="13">
        <v>11</v>
      </c>
      <c r="E54" s="10" t="s">
        <v>90</v>
      </c>
      <c r="F54" s="14" t="s">
        <v>8</v>
      </c>
      <c r="G54" s="15">
        <f t="shared" si="19"/>
        <v>50</v>
      </c>
      <c r="H54" s="15">
        <f t="shared" si="19"/>
        <v>0</v>
      </c>
      <c r="I54" s="15">
        <f t="shared" si="19"/>
        <v>50</v>
      </c>
      <c r="J54" s="15">
        <f t="shared" si="19"/>
        <v>50</v>
      </c>
      <c r="K54" s="15">
        <f t="shared" si="19"/>
        <v>50</v>
      </c>
    </row>
    <row r="55" spans="1:11" x14ac:dyDescent="0.2">
      <c r="A55" s="1"/>
      <c r="B55" s="17" t="s">
        <v>263</v>
      </c>
      <c r="C55" s="13">
        <v>1</v>
      </c>
      <c r="D55" s="13">
        <v>11</v>
      </c>
      <c r="E55" s="10" t="s">
        <v>223</v>
      </c>
      <c r="F55" s="14" t="s">
        <v>8</v>
      </c>
      <c r="G55" s="15">
        <f>G56</f>
        <v>50</v>
      </c>
      <c r="H55" s="15">
        <f t="shared" si="19"/>
        <v>0</v>
      </c>
      <c r="I55" s="15">
        <f t="shared" ref="I55:K56" si="20">I56</f>
        <v>50</v>
      </c>
      <c r="J55" s="15">
        <f t="shared" si="20"/>
        <v>50</v>
      </c>
      <c r="K55" s="15">
        <f t="shared" si="20"/>
        <v>50</v>
      </c>
    </row>
    <row r="56" spans="1:11" ht="35.25" customHeight="1" x14ac:dyDescent="0.2">
      <c r="A56" s="1"/>
      <c r="B56" s="17" t="s">
        <v>287</v>
      </c>
      <c r="C56" s="13">
        <v>1</v>
      </c>
      <c r="D56" s="13">
        <v>11</v>
      </c>
      <c r="E56" s="10" t="s">
        <v>224</v>
      </c>
      <c r="F56" s="14"/>
      <c r="G56" s="15">
        <f>G57</f>
        <v>50</v>
      </c>
      <c r="H56" s="15">
        <f t="shared" si="19"/>
        <v>0</v>
      </c>
      <c r="I56" s="15">
        <f t="shared" si="20"/>
        <v>50</v>
      </c>
      <c r="J56" s="15">
        <f t="shared" si="20"/>
        <v>50</v>
      </c>
      <c r="K56" s="15">
        <f t="shared" si="20"/>
        <v>50</v>
      </c>
    </row>
    <row r="57" spans="1:11" x14ac:dyDescent="0.2">
      <c r="A57" s="1"/>
      <c r="B57" s="17" t="s">
        <v>290</v>
      </c>
      <c r="C57" s="13">
        <v>1</v>
      </c>
      <c r="D57" s="13">
        <v>11</v>
      </c>
      <c r="E57" s="10" t="s">
        <v>175</v>
      </c>
      <c r="F57" s="14" t="s">
        <v>8</v>
      </c>
      <c r="G57" s="15">
        <f t="shared" si="19"/>
        <v>50</v>
      </c>
      <c r="H57" s="15">
        <f t="shared" si="19"/>
        <v>0</v>
      </c>
      <c r="I57" s="15">
        <f t="shared" si="19"/>
        <v>50</v>
      </c>
      <c r="J57" s="15">
        <f t="shared" si="19"/>
        <v>50</v>
      </c>
      <c r="K57" s="15">
        <f t="shared" si="19"/>
        <v>50</v>
      </c>
    </row>
    <row r="58" spans="1:11" x14ac:dyDescent="0.2">
      <c r="A58" s="1"/>
      <c r="B58" s="17" t="s">
        <v>18</v>
      </c>
      <c r="C58" s="13">
        <v>1</v>
      </c>
      <c r="D58" s="13">
        <v>11</v>
      </c>
      <c r="E58" s="10" t="s">
        <v>175</v>
      </c>
      <c r="F58" s="14" t="s">
        <v>21</v>
      </c>
      <c r="G58" s="15">
        <f t="shared" si="19"/>
        <v>50</v>
      </c>
      <c r="H58" s="15">
        <f t="shared" si="19"/>
        <v>0</v>
      </c>
      <c r="I58" s="15">
        <f t="shared" si="19"/>
        <v>50</v>
      </c>
      <c r="J58" s="15">
        <f t="shared" si="19"/>
        <v>50</v>
      </c>
      <c r="K58" s="15">
        <f t="shared" si="19"/>
        <v>50</v>
      </c>
    </row>
    <row r="59" spans="1:11" x14ac:dyDescent="0.2">
      <c r="A59" s="1"/>
      <c r="B59" s="18" t="s">
        <v>22</v>
      </c>
      <c r="C59" s="13">
        <v>1</v>
      </c>
      <c r="D59" s="13">
        <v>11</v>
      </c>
      <c r="E59" s="10" t="s">
        <v>175</v>
      </c>
      <c r="F59" s="14" t="s">
        <v>23</v>
      </c>
      <c r="G59" s="15">
        <v>50</v>
      </c>
      <c r="H59" s="15"/>
      <c r="I59" s="15">
        <f>G59+H59</f>
        <v>50</v>
      </c>
      <c r="J59" s="15">
        <v>50</v>
      </c>
      <c r="K59" s="15">
        <v>50</v>
      </c>
    </row>
    <row r="60" spans="1:11" x14ac:dyDescent="0.2">
      <c r="A60" s="1"/>
      <c r="B60" s="12" t="s">
        <v>24</v>
      </c>
      <c r="C60" s="13">
        <v>1</v>
      </c>
      <c r="D60" s="13">
        <v>13</v>
      </c>
      <c r="E60" s="10"/>
      <c r="F60" s="14" t="s">
        <v>8</v>
      </c>
      <c r="G60" s="15">
        <f>G61+G79+G90</f>
        <v>43013.500000000007</v>
      </c>
      <c r="H60" s="15">
        <f>H61+H79+H90</f>
        <v>-99.699999999999989</v>
      </c>
      <c r="I60" s="15">
        <f>I61+I79+I90</f>
        <v>42913.8</v>
      </c>
      <c r="J60" s="15">
        <f>J61+J79+J90</f>
        <v>48392.5</v>
      </c>
      <c r="K60" s="15">
        <f>K61+K79+K90</f>
        <v>50839.200000000004</v>
      </c>
    </row>
    <row r="61" spans="1:11" ht="24" x14ac:dyDescent="0.2">
      <c r="A61" s="1"/>
      <c r="B61" s="16" t="s">
        <v>272</v>
      </c>
      <c r="C61" s="13">
        <v>1</v>
      </c>
      <c r="D61" s="13">
        <v>13</v>
      </c>
      <c r="E61" s="10" t="s">
        <v>79</v>
      </c>
      <c r="F61" s="14" t="s">
        <v>8</v>
      </c>
      <c r="G61" s="15">
        <f>G62</f>
        <v>42553.700000000004</v>
      </c>
      <c r="H61" s="15">
        <f>H62</f>
        <v>-129.69999999999999</v>
      </c>
      <c r="I61" s="15">
        <f>I62</f>
        <v>42424</v>
      </c>
      <c r="J61" s="15">
        <f>J62</f>
        <v>44409.5</v>
      </c>
      <c r="K61" s="15">
        <f>K62</f>
        <v>42786.9</v>
      </c>
    </row>
    <row r="62" spans="1:11" x14ac:dyDescent="0.2">
      <c r="A62" s="1"/>
      <c r="B62" s="16" t="s">
        <v>263</v>
      </c>
      <c r="C62" s="13">
        <v>1</v>
      </c>
      <c r="D62" s="13">
        <v>13</v>
      </c>
      <c r="E62" s="10" t="s">
        <v>221</v>
      </c>
      <c r="F62" s="14"/>
      <c r="G62" s="15">
        <f>G63+G67</f>
        <v>42553.700000000004</v>
      </c>
      <c r="H62" s="15">
        <f t="shared" ref="H62:I62" si="21">H63+H67</f>
        <v>-129.69999999999999</v>
      </c>
      <c r="I62" s="15">
        <f t="shared" si="21"/>
        <v>42424</v>
      </c>
      <c r="J62" s="15">
        <f t="shared" ref="J62:K62" si="22">J67</f>
        <v>44409.5</v>
      </c>
      <c r="K62" s="15">
        <f t="shared" si="22"/>
        <v>42786.9</v>
      </c>
    </row>
    <row r="63" spans="1:11" ht="24" hidden="1" x14ac:dyDescent="0.2">
      <c r="A63" s="1"/>
      <c r="B63" s="17" t="s">
        <v>273</v>
      </c>
      <c r="C63" s="13">
        <v>1</v>
      </c>
      <c r="D63" s="13">
        <v>13</v>
      </c>
      <c r="E63" s="10" t="s">
        <v>220</v>
      </c>
      <c r="F63" s="14"/>
      <c r="G63" s="15">
        <f>G64</f>
        <v>0</v>
      </c>
      <c r="H63" s="15">
        <f t="shared" ref="H63:K63" si="23">H64</f>
        <v>0</v>
      </c>
      <c r="I63" s="15">
        <f t="shared" si="23"/>
        <v>0</v>
      </c>
      <c r="J63" s="15">
        <f t="shared" si="23"/>
        <v>0</v>
      </c>
      <c r="K63" s="15">
        <f t="shared" si="23"/>
        <v>0</v>
      </c>
    </row>
    <row r="64" spans="1:11" ht="24" hidden="1" x14ac:dyDescent="0.2">
      <c r="A64" s="1"/>
      <c r="B64" s="81" t="s">
        <v>327</v>
      </c>
      <c r="C64" s="13">
        <v>1</v>
      </c>
      <c r="D64" s="13">
        <v>13</v>
      </c>
      <c r="E64" s="10" t="s">
        <v>326</v>
      </c>
      <c r="F64" s="14"/>
      <c r="G64" s="15">
        <f>G65</f>
        <v>0</v>
      </c>
      <c r="H64" s="15">
        <f t="shared" ref="H64:K65" si="24">H65</f>
        <v>0</v>
      </c>
      <c r="I64" s="15">
        <f t="shared" si="24"/>
        <v>0</v>
      </c>
      <c r="J64" s="15">
        <f t="shared" si="24"/>
        <v>0</v>
      </c>
      <c r="K64" s="15">
        <f t="shared" si="24"/>
        <v>0</v>
      </c>
    </row>
    <row r="65" spans="1:11" ht="48" hidden="1" x14ac:dyDescent="0.2">
      <c r="A65" s="1"/>
      <c r="B65" s="16" t="s">
        <v>10</v>
      </c>
      <c r="C65" s="13">
        <v>1</v>
      </c>
      <c r="D65" s="13">
        <v>13</v>
      </c>
      <c r="E65" s="10" t="s">
        <v>326</v>
      </c>
      <c r="F65" s="14">
        <v>100</v>
      </c>
      <c r="G65" s="15">
        <f>G66</f>
        <v>0</v>
      </c>
      <c r="H65" s="15">
        <f t="shared" si="24"/>
        <v>0</v>
      </c>
      <c r="I65" s="15">
        <f t="shared" si="24"/>
        <v>0</v>
      </c>
      <c r="J65" s="15">
        <f t="shared" si="24"/>
        <v>0</v>
      </c>
      <c r="K65" s="15">
        <f t="shared" si="24"/>
        <v>0</v>
      </c>
    </row>
    <row r="66" spans="1:11" ht="24" hidden="1" x14ac:dyDescent="0.2">
      <c r="A66" s="1"/>
      <c r="B66" s="18" t="s">
        <v>12</v>
      </c>
      <c r="C66" s="13">
        <v>1</v>
      </c>
      <c r="D66" s="13">
        <v>13</v>
      </c>
      <c r="E66" s="10" t="s">
        <v>326</v>
      </c>
      <c r="F66" s="14" t="s">
        <v>13</v>
      </c>
      <c r="G66" s="15"/>
      <c r="H66" s="15"/>
      <c r="I66" s="15">
        <f>G66+H66</f>
        <v>0</v>
      </c>
      <c r="J66" s="15"/>
      <c r="K66" s="15"/>
    </row>
    <row r="67" spans="1:11" s="2" customFormat="1" ht="24" x14ac:dyDescent="0.2">
      <c r="A67" s="1"/>
      <c r="B67" s="36" t="s">
        <v>264</v>
      </c>
      <c r="C67" s="37">
        <v>1</v>
      </c>
      <c r="D67" s="37">
        <v>13</v>
      </c>
      <c r="E67" s="38" t="s">
        <v>225</v>
      </c>
      <c r="F67" s="39"/>
      <c r="G67" s="40">
        <f>G68+G76</f>
        <v>42553.700000000004</v>
      </c>
      <c r="H67" s="40">
        <f t="shared" ref="H67" si="25">H68+H76</f>
        <v>-129.69999999999999</v>
      </c>
      <c r="I67" s="40">
        <f>I68+I76</f>
        <v>42424</v>
      </c>
      <c r="J67" s="40">
        <f>J68+J76</f>
        <v>44409.5</v>
      </c>
      <c r="K67" s="40">
        <f>K68+K76</f>
        <v>42786.9</v>
      </c>
    </row>
    <row r="68" spans="1:11" ht="24" x14ac:dyDescent="0.2">
      <c r="A68" s="1"/>
      <c r="B68" s="17" t="s">
        <v>60</v>
      </c>
      <c r="C68" s="13">
        <v>1</v>
      </c>
      <c r="D68" s="13">
        <v>13</v>
      </c>
      <c r="E68" s="10" t="s">
        <v>176</v>
      </c>
      <c r="F68" s="14"/>
      <c r="G68" s="15">
        <f>G69+G71+G73</f>
        <v>42553.700000000004</v>
      </c>
      <c r="H68" s="15">
        <f t="shared" ref="H68" si="26">H69+H71+H73</f>
        <v>-129.69999999999999</v>
      </c>
      <c r="I68" s="15">
        <f>I69+I71+I73</f>
        <v>42424</v>
      </c>
      <c r="J68" s="15">
        <f>J69+J71+J73</f>
        <v>44409.5</v>
      </c>
      <c r="K68" s="15">
        <f>K69+K71+K73</f>
        <v>42786.9</v>
      </c>
    </row>
    <row r="69" spans="1:11" ht="48" x14ac:dyDescent="0.2">
      <c r="A69" s="1"/>
      <c r="B69" s="18" t="s">
        <v>10</v>
      </c>
      <c r="C69" s="13">
        <v>1</v>
      </c>
      <c r="D69" s="13">
        <v>13</v>
      </c>
      <c r="E69" s="10" t="s">
        <v>176</v>
      </c>
      <c r="F69" s="14" t="s">
        <v>11</v>
      </c>
      <c r="G69" s="15">
        <f>G70</f>
        <v>39324.300000000003</v>
      </c>
      <c r="H69" s="15">
        <f t="shared" ref="H69" si="27">H70</f>
        <v>0</v>
      </c>
      <c r="I69" s="15">
        <f>I70</f>
        <v>39324.300000000003</v>
      </c>
      <c r="J69" s="15">
        <f>J70</f>
        <v>44209.5</v>
      </c>
      <c r="K69" s="15">
        <f>K70</f>
        <v>42786.9</v>
      </c>
    </row>
    <row r="70" spans="1:11" x14ac:dyDescent="0.2">
      <c r="A70" s="1"/>
      <c r="B70" s="18" t="s">
        <v>71</v>
      </c>
      <c r="C70" s="13">
        <v>1</v>
      </c>
      <c r="D70" s="13">
        <v>13</v>
      </c>
      <c r="E70" s="10" t="s">
        <v>176</v>
      </c>
      <c r="F70" s="14">
        <v>110</v>
      </c>
      <c r="G70" s="15">
        <v>39324.300000000003</v>
      </c>
      <c r="H70" s="15"/>
      <c r="I70" s="15">
        <f>G70+H70</f>
        <v>39324.300000000003</v>
      </c>
      <c r="J70" s="15">
        <v>44209.5</v>
      </c>
      <c r="K70" s="15">
        <v>42786.9</v>
      </c>
    </row>
    <row r="71" spans="1:11" ht="24" x14ac:dyDescent="0.2">
      <c r="A71" s="1"/>
      <c r="B71" s="18" t="s">
        <v>68</v>
      </c>
      <c r="C71" s="13">
        <v>1</v>
      </c>
      <c r="D71" s="13">
        <v>13</v>
      </c>
      <c r="E71" s="10" t="s">
        <v>176</v>
      </c>
      <c r="F71" s="14">
        <v>200</v>
      </c>
      <c r="G71" s="15">
        <f>G72</f>
        <v>3171.7999999999997</v>
      </c>
      <c r="H71" s="15">
        <f t="shared" ref="H71" si="28">H72</f>
        <v>-129.69999999999999</v>
      </c>
      <c r="I71" s="15">
        <f>I72</f>
        <v>3042.1</v>
      </c>
      <c r="J71" s="15">
        <f>J72</f>
        <v>200</v>
      </c>
      <c r="K71" s="15">
        <f>K72</f>
        <v>0</v>
      </c>
    </row>
    <row r="72" spans="1:11" ht="24" x14ac:dyDescent="0.2">
      <c r="A72" s="1"/>
      <c r="B72" s="18" t="s">
        <v>16</v>
      </c>
      <c r="C72" s="13">
        <v>1</v>
      </c>
      <c r="D72" s="13">
        <v>13</v>
      </c>
      <c r="E72" s="10" t="s">
        <v>176</v>
      </c>
      <c r="F72" s="14">
        <v>240</v>
      </c>
      <c r="G72" s="15">
        <f>2808.2+363.6</f>
        <v>3171.7999999999997</v>
      </c>
      <c r="H72" s="15">
        <f>-129.7</f>
        <v>-129.69999999999999</v>
      </c>
      <c r="I72" s="15">
        <f>G72+H72</f>
        <v>3042.1</v>
      </c>
      <c r="J72" s="15">
        <v>200</v>
      </c>
      <c r="K72" s="15">
        <v>0</v>
      </c>
    </row>
    <row r="73" spans="1:11" x14ac:dyDescent="0.2">
      <c r="A73" s="1"/>
      <c r="B73" s="18" t="s">
        <v>18</v>
      </c>
      <c r="C73" s="13">
        <v>1</v>
      </c>
      <c r="D73" s="13">
        <v>13</v>
      </c>
      <c r="E73" s="10" t="s">
        <v>176</v>
      </c>
      <c r="F73" s="14">
        <v>800</v>
      </c>
      <c r="G73" s="15">
        <f>G74+G75</f>
        <v>57.6</v>
      </c>
      <c r="H73" s="15">
        <f t="shared" ref="H73" si="29">H74+H75</f>
        <v>0</v>
      </c>
      <c r="I73" s="15">
        <f>I74+I75</f>
        <v>57.6</v>
      </c>
      <c r="J73" s="15">
        <f>J74+J75</f>
        <v>0</v>
      </c>
      <c r="K73" s="15">
        <f>K74+K75</f>
        <v>0</v>
      </c>
    </row>
    <row r="74" spans="1:11" s="2" customFormat="1" hidden="1" x14ac:dyDescent="0.2">
      <c r="A74" s="1"/>
      <c r="B74" s="41" t="s">
        <v>72</v>
      </c>
      <c r="C74" s="42">
        <v>1</v>
      </c>
      <c r="D74" s="42">
        <v>13</v>
      </c>
      <c r="E74" s="69" t="s">
        <v>176</v>
      </c>
      <c r="F74" s="86">
        <v>830</v>
      </c>
      <c r="G74" s="44">
        <v>0</v>
      </c>
      <c r="H74" s="44"/>
      <c r="I74" s="44">
        <v>0</v>
      </c>
      <c r="J74" s="44">
        <v>0</v>
      </c>
      <c r="K74" s="44">
        <v>0</v>
      </c>
    </row>
    <row r="75" spans="1:11" x14ac:dyDescent="0.2">
      <c r="A75" s="1"/>
      <c r="B75" s="18" t="s">
        <v>19</v>
      </c>
      <c r="C75" s="13">
        <v>1</v>
      </c>
      <c r="D75" s="13">
        <v>13</v>
      </c>
      <c r="E75" s="10" t="s">
        <v>176</v>
      </c>
      <c r="F75" s="14">
        <v>850</v>
      </c>
      <c r="G75" s="58">
        <v>57.6</v>
      </c>
      <c r="H75" s="58"/>
      <c r="I75" s="58">
        <f>G75+H75</f>
        <v>57.6</v>
      </c>
      <c r="J75" s="58">
        <v>0</v>
      </c>
      <c r="K75" s="58">
        <v>0</v>
      </c>
    </row>
    <row r="76" spans="1:11" ht="24" hidden="1" x14ac:dyDescent="0.2">
      <c r="A76" s="1"/>
      <c r="B76" s="47" t="s">
        <v>115</v>
      </c>
      <c r="C76" s="13">
        <v>1</v>
      </c>
      <c r="D76" s="13">
        <v>13</v>
      </c>
      <c r="E76" s="68" t="s">
        <v>177</v>
      </c>
      <c r="F76" s="14"/>
      <c r="G76" s="15">
        <f>G77</f>
        <v>0</v>
      </c>
      <c r="H76" s="15">
        <f t="shared" ref="H76:H77" si="30">H77</f>
        <v>0</v>
      </c>
      <c r="I76" s="15">
        <f t="shared" ref="I76:K77" si="31">I77</f>
        <v>0</v>
      </c>
      <c r="J76" s="15">
        <f t="shared" si="31"/>
        <v>0</v>
      </c>
      <c r="K76" s="15">
        <f t="shared" si="31"/>
        <v>0</v>
      </c>
    </row>
    <row r="77" spans="1:11" ht="24" hidden="1" x14ac:dyDescent="0.2">
      <c r="A77" s="1"/>
      <c r="B77" s="18" t="s">
        <v>68</v>
      </c>
      <c r="C77" s="13">
        <v>1</v>
      </c>
      <c r="D77" s="13">
        <v>13</v>
      </c>
      <c r="E77" s="68" t="s">
        <v>177</v>
      </c>
      <c r="F77" s="14">
        <v>200</v>
      </c>
      <c r="G77" s="15">
        <f>G78</f>
        <v>0</v>
      </c>
      <c r="H77" s="15">
        <f t="shared" si="30"/>
        <v>0</v>
      </c>
      <c r="I77" s="15">
        <f t="shared" si="31"/>
        <v>0</v>
      </c>
      <c r="J77" s="15">
        <f t="shared" si="31"/>
        <v>0</v>
      </c>
      <c r="K77" s="15">
        <f t="shared" si="31"/>
        <v>0</v>
      </c>
    </row>
    <row r="78" spans="1:11" ht="24" hidden="1" x14ac:dyDescent="0.2">
      <c r="A78" s="1"/>
      <c r="B78" s="18" t="s">
        <v>16</v>
      </c>
      <c r="C78" s="13">
        <v>1</v>
      </c>
      <c r="D78" s="13">
        <v>13</v>
      </c>
      <c r="E78" s="68" t="s">
        <v>177</v>
      </c>
      <c r="F78" s="14">
        <v>240</v>
      </c>
      <c r="G78" s="15">
        <v>0</v>
      </c>
      <c r="H78" s="15"/>
      <c r="I78" s="15">
        <v>0</v>
      </c>
      <c r="J78" s="15"/>
      <c r="K78" s="15"/>
    </row>
    <row r="79" spans="1:11" ht="24" x14ac:dyDescent="0.2">
      <c r="A79" s="1"/>
      <c r="B79" s="17" t="s">
        <v>150</v>
      </c>
      <c r="C79" s="13">
        <v>1</v>
      </c>
      <c r="D79" s="13">
        <v>13</v>
      </c>
      <c r="E79" s="10" t="s">
        <v>81</v>
      </c>
      <c r="F79" s="14"/>
      <c r="G79" s="15">
        <f>G80</f>
        <v>459.8</v>
      </c>
      <c r="H79" s="15">
        <f t="shared" ref="H79:I79" si="32">H81</f>
        <v>30</v>
      </c>
      <c r="I79" s="15">
        <f t="shared" si="32"/>
        <v>489.8</v>
      </c>
      <c r="J79" s="15">
        <f>J81</f>
        <v>19.8</v>
      </c>
      <c r="K79" s="15">
        <f>K81</f>
        <v>0</v>
      </c>
    </row>
    <row r="80" spans="1:11" x14ac:dyDescent="0.2">
      <c r="A80" s="1"/>
      <c r="B80" s="16" t="s">
        <v>263</v>
      </c>
      <c r="C80" s="13">
        <v>1</v>
      </c>
      <c r="D80" s="13">
        <v>13</v>
      </c>
      <c r="E80" s="10" t="s">
        <v>308</v>
      </c>
      <c r="F80" s="14"/>
      <c r="G80" s="15">
        <f>G81</f>
        <v>459.8</v>
      </c>
      <c r="H80" s="15">
        <f t="shared" ref="H80:I80" si="33">H81</f>
        <v>30</v>
      </c>
      <c r="I80" s="15">
        <f t="shared" si="33"/>
        <v>489.8</v>
      </c>
      <c r="J80" s="15"/>
      <c r="K80" s="15"/>
    </row>
    <row r="81" spans="1:11" ht="34.5" customHeight="1" x14ac:dyDescent="0.2">
      <c r="A81" s="1"/>
      <c r="B81" s="17" t="s">
        <v>278</v>
      </c>
      <c r="C81" s="13">
        <v>1</v>
      </c>
      <c r="D81" s="13">
        <v>13</v>
      </c>
      <c r="E81" s="10" t="s">
        <v>226</v>
      </c>
      <c r="F81" s="14"/>
      <c r="G81" s="15">
        <f>G82+G85</f>
        <v>459.8</v>
      </c>
      <c r="H81" s="15">
        <f t="shared" ref="H81:I81" si="34">H82+H85</f>
        <v>30</v>
      </c>
      <c r="I81" s="15">
        <f t="shared" si="34"/>
        <v>489.8</v>
      </c>
      <c r="J81" s="15">
        <f>J82+J85</f>
        <v>19.8</v>
      </c>
      <c r="K81" s="15">
        <f>K82+K85</f>
        <v>0</v>
      </c>
    </row>
    <row r="82" spans="1:11" ht="48" x14ac:dyDescent="0.2">
      <c r="A82" s="1"/>
      <c r="B82" s="17" t="s">
        <v>61</v>
      </c>
      <c r="C82" s="13">
        <v>1</v>
      </c>
      <c r="D82" s="13">
        <v>13</v>
      </c>
      <c r="E82" s="10" t="s">
        <v>178</v>
      </c>
      <c r="F82" s="14"/>
      <c r="G82" s="15">
        <f>G83</f>
        <v>19.8</v>
      </c>
      <c r="H82" s="15">
        <f t="shared" ref="H82:H83" si="35">H83</f>
        <v>0</v>
      </c>
      <c r="I82" s="15">
        <f t="shared" ref="I82:K83" si="36">I83</f>
        <v>19.8</v>
      </c>
      <c r="J82" s="15">
        <f t="shared" si="36"/>
        <v>19.8</v>
      </c>
      <c r="K82" s="15">
        <f t="shared" si="36"/>
        <v>0</v>
      </c>
    </row>
    <row r="83" spans="1:11" x14ac:dyDescent="0.2">
      <c r="A83" s="1"/>
      <c r="B83" s="17" t="s">
        <v>54</v>
      </c>
      <c r="C83" s="13">
        <v>1</v>
      </c>
      <c r="D83" s="13">
        <v>13</v>
      </c>
      <c r="E83" s="10" t="s">
        <v>178</v>
      </c>
      <c r="F83" s="14">
        <v>500</v>
      </c>
      <c r="G83" s="15">
        <f>G84</f>
        <v>19.8</v>
      </c>
      <c r="H83" s="15">
        <f t="shared" si="35"/>
        <v>0</v>
      </c>
      <c r="I83" s="15">
        <f t="shared" si="36"/>
        <v>19.8</v>
      </c>
      <c r="J83" s="15">
        <f t="shared" si="36"/>
        <v>19.8</v>
      </c>
      <c r="K83" s="15">
        <f t="shared" si="36"/>
        <v>0</v>
      </c>
    </row>
    <row r="84" spans="1:11" x14ac:dyDescent="0.2">
      <c r="A84" s="1"/>
      <c r="B84" s="18" t="s">
        <v>55</v>
      </c>
      <c r="C84" s="13">
        <v>1</v>
      </c>
      <c r="D84" s="13">
        <v>13</v>
      </c>
      <c r="E84" s="10" t="s">
        <v>178</v>
      </c>
      <c r="F84" s="14">
        <v>540</v>
      </c>
      <c r="G84" s="15">
        <f>19.7+0.1</f>
        <v>19.8</v>
      </c>
      <c r="H84" s="15"/>
      <c r="I84" s="15">
        <f>G84+H84</f>
        <v>19.8</v>
      </c>
      <c r="J84" s="66">
        <f>19.7+0.1</f>
        <v>19.8</v>
      </c>
      <c r="K84" s="15"/>
    </row>
    <row r="85" spans="1:11" x14ac:dyDescent="0.2">
      <c r="A85" s="1"/>
      <c r="B85" s="18" t="s">
        <v>269</v>
      </c>
      <c r="C85" s="13">
        <v>1</v>
      </c>
      <c r="D85" s="13">
        <v>13</v>
      </c>
      <c r="E85" s="10" t="s">
        <v>179</v>
      </c>
      <c r="F85" s="14"/>
      <c r="G85" s="15">
        <f>G86+G88</f>
        <v>440</v>
      </c>
      <c r="H85" s="15">
        <f t="shared" ref="H85:I85" si="37">H86+H88</f>
        <v>30</v>
      </c>
      <c r="I85" s="15">
        <f t="shared" si="37"/>
        <v>470</v>
      </c>
      <c r="J85" s="15">
        <f t="shared" ref="I85:K86" si="38">J86</f>
        <v>0</v>
      </c>
      <c r="K85" s="15">
        <f t="shared" si="38"/>
        <v>0</v>
      </c>
    </row>
    <row r="86" spans="1:11" ht="24" x14ac:dyDescent="0.2">
      <c r="A86" s="1"/>
      <c r="B86" s="18" t="s">
        <v>68</v>
      </c>
      <c r="C86" s="13">
        <v>1</v>
      </c>
      <c r="D86" s="13">
        <v>13</v>
      </c>
      <c r="E86" s="10" t="s">
        <v>179</v>
      </c>
      <c r="F86" s="14">
        <v>200</v>
      </c>
      <c r="G86" s="15">
        <f>G87</f>
        <v>440</v>
      </c>
      <c r="H86" s="15">
        <f t="shared" ref="H86" si="39">H87</f>
        <v>30</v>
      </c>
      <c r="I86" s="15">
        <f t="shared" si="38"/>
        <v>470</v>
      </c>
      <c r="J86" s="15">
        <f t="shared" si="38"/>
        <v>0</v>
      </c>
      <c r="K86" s="15">
        <f t="shared" si="38"/>
        <v>0</v>
      </c>
    </row>
    <row r="87" spans="1:11" ht="24" x14ac:dyDescent="0.2">
      <c r="A87" s="1"/>
      <c r="B87" s="18" t="s">
        <v>16</v>
      </c>
      <c r="C87" s="13">
        <v>1</v>
      </c>
      <c r="D87" s="13">
        <v>13</v>
      </c>
      <c r="E87" s="10" t="s">
        <v>179</v>
      </c>
      <c r="F87" s="14">
        <v>240</v>
      </c>
      <c r="G87" s="15">
        <f>362+78</f>
        <v>440</v>
      </c>
      <c r="H87" s="15">
        <v>30</v>
      </c>
      <c r="I87" s="15">
        <f>G87+H87</f>
        <v>470</v>
      </c>
      <c r="J87" s="15">
        <v>0</v>
      </c>
      <c r="K87" s="15">
        <v>0</v>
      </c>
    </row>
    <row r="88" spans="1:11" hidden="1" x14ac:dyDescent="0.2">
      <c r="A88" s="1"/>
      <c r="B88" s="18" t="s">
        <v>18</v>
      </c>
      <c r="C88" s="13">
        <v>1</v>
      </c>
      <c r="D88" s="13">
        <v>13</v>
      </c>
      <c r="E88" s="10" t="s">
        <v>179</v>
      </c>
      <c r="F88" s="14">
        <v>800</v>
      </c>
      <c r="G88" s="15">
        <f>G89</f>
        <v>0</v>
      </c>
      <c r="H88" s="15">
        <f t="shared" ref="H88:K88" si="40">H89</f>
        <v>0</v>
      </c>
      <c r="I88" s="15">
        <f t="shared" si="40"/>
        <v>0</v>
      </c>
      <c r="J88" s="15">
        <f t="shared" si="40"/>
        <v>0</v>
      </c>
      <c r="K88" s="15">
        <f t="shared" si="40"/>
        <v>0</v>
      </c>
    </row>
    <row r="89" spans="1:11" s="2" customFormat="1" hidden="1" x14ac:dyDescent="0.2">
      <c r="A89" s="1"/>
      <c r="B89" s="41" t="s">
        <v>72</v>
      </c>
      <c r="C89" s="42">
        <v>1</v>
      </c>
      <c r="D89" s="42">
        <v>13</v>
      </c>
      <c r="E89" s="10" t="s">
        <v>179</v>
      </c>
      <c r="F89" s="33">
        <v>830</v>
      </c>
      <c r="G89" s="15">
        <v>0</v>
      </c>
      <c r="H89" s="15"/>
      <c r="I89" s="15">
        <f>G89+H89</f>
        <v>0</v>
      </c>
      <c r="J89" s="44">
        <v>0</v>
      </c>
      <c r="K89" s="44">
        <v>0</v>
      </c>
    </row>
    <row r="90" spans="1:11" hidden="1" x14ac:dyDescent="0.2">
      <c r="A90" s="1"/>
      <c r="B90" s="17" t="s">
        <v>305</v>
      </c>
      <c r="C90" s="37">
        <v>1</v>
      </c>
      <c r="D90" s="37">
        <v>13</v>
      </c>
      <c r="E90" s="46" t="s">
        <v>63</v>
      </c>
      <c r="F90" s="14"/>
      <c r="G90" s="40">
        <f>G91</f>
        <v>0</v>
      </c>
      <c r="H90" s="40">
        <f t="shared" ref="H90" si="41">H91</f>
        <v>0</v>
      </c>
      <c r="I90" s="40">
        <f>I91</f>
        <v>0</v>
      </c>
      <c r="J90" s="40">
        <f>J91</f>
        <v>3963.2</v>
      </c>
      <c r="K90" s="40">
        <f>K91</f>
        <v>8052.3</v>
      </c>
    </row>
    <row r="91" spans="1:11" hidden="1" x14ac:dyDescent="0.2">
      <c r="A91" s="1"/>
      <c r="B91" s="17" t="s">
        <v>73</v>
      </c>
      <c r="C91" s="13">
        <v>1</v>
      </c>
      <c r="D91" s="13">
        <v>13</v>
      </c>
      <c r="E91" s="70" t="s">
        <v>180</v>
      </c>
      <c r="F91" s="14"/>
      <c r="G91" s="15">
        <f t="shared" ref="G91:K92" si="42">G92</f>
        <v>0</v>
      </c>
      <c r="H91" s="15">
        <f t="shared" si="42"/>
        <v>0</v>
      </c>
      <c r="I91" s="15">
        <f t="shared" si="42"/>
        <v>0</v>
      </c>
      <c r="J91" s="15">
        <f t="shared" si="42"/>
        <v>3963.2</v>
      </c>
      <c r="K91" s="15">
        <f t="shared" si="42"/>
        <v>8052.3</v>
      </c>
    </row>
    <row r="92" spans="1:11" hidden="1" x14ac:dyDescent="0.2">
      <c r="A92" s="1"/>
      <c r="B92" s="17" t="s">
        <v>18</v>
      </c>
      <c r="C92" s="13">
        <v>1</v>
      </c>
      <c r="D92" s="13">
        <v>13</v>
      </c>
      <c r="E92" s="70" t="s">
        <v>180</v>
      </c>
      <c r="F92" s="14">
        <v>800</v>
      </c>
      <c r="G92" s="15">
        <f t="shared" si="42"/>
        <v>0</v>
      </c>
      <c r="H92" s="15">
        <f t="shared" si="42"/>
        <v>0</v>
      </c>
      <c r="I92" s="15">
        <f t="shared" si="42"/>
        <v>0</v>
      </c>
      <c r="J92" s="15">
        <f t="shared" si="42"/>
        <v>3963.2</v>
      </c>
      <c r="K92" s="15">
        <f t="shared" si="42"/>
        <v>8052.3</v>
      </c>
    </row>
    <row r="93" spans="1:11" hidden="1" x14ac:dyDescent="0.2">
      <c r="A93" s="1"/>
      <c r="B93" s="30" t="s">
        <v>22</v>
      </c>
      <c r="C93" s="31">
        <v>1</v>
      </c>
      <c r="D93" s="31">
        <v>13</v>
      </c>
      <c r="E93" s="70" t="s">
        <v>180</v>
      </c>
      <c r="F93" s="33">
        <v>870</v>
      </c>
      <c r="G93" s="34"/>
      <c r="H93" s="34"/>
      <c r="I93" s="34">
        <v>0</v>
      </c>
      <c r="J93" s="34">
        <v>3963.2</v>
      </c>
      <c r="K93" s="82">
        <v>8052.3</v>
      </c>
    </row>
    <row r="94" spans="1:11" x14ac:dyDescent="0.2">
      <c r="A94" s="1"/>
      <c r="B94" s="20" t="s">
        <v>25</v>
      </c>
      <c r="C94" s="13">
        <v>2</v>
      </c>
      <c r="D94" s="10" t="s">
        <v>26</v>
      </c>
      <c r="E94" s="10"/>
      <c r="F94" s="14"/>
      <c r="G94" s="15">
        <f t="shared" ref="G94:K99" si="43">G95</f>
        <v>1927.6</v>
      </c>
      <c r="H94" s="15">
        <f t="shared" si="43"/>
        <v>0</v>
      </c>
      <c r="I94" s="15">
        <f t="shared" si="43"/>
        <v>1927.6</v>
      </c>
      <c r="J94" s="15">
        <f t="shared" si="43"/>
        <v>2050.4</v>
      </c>
      <c r="K94" s="15">
        <f t="shared" si="43"/>
        <v>2128.4</v>
      </c>
    </row>
    <row r="95" spans="1:11" x14ac:dyDescent="0.2">
      <c r="A95" s="1"/>
      <c r="B95" s="17" t="s">
        <v>27</v>
      </c>
      <c r="C95" s="13">
        <v>2</v>
      </c>
      <c r="D95" s="13">
        <v>3</v>
      </c>
      <c r="E95" s="21"/>
      <c r="F95" s="14"/>
      <c r="G95" s="15">
        <f t="shared" si="43"/>
        <v>1927.6</v>
      </c>
      <c r="H95" s="15">
        <f t="shared" si="43"/>
        <v>0</v>
      </c>
      <c r="I95" s="15">
        <f t="shared" si="43"/>
        <v>1927.6</v>
      </c>
      <c r="J95" s="15">
        <f t="shared" si="43"/>
        <v>2050.4</v>
      </c>
      <c r="K95" s="15">
        <f t="shared" si="43"/>
        <v>2128.4</v>
      </c>
    </row>
    <row r="96" spans="1:11" x14ac:dyDescent="0.2">
      <c r="A96" s="1"/>
      <c r="B96" s="17" t="s">
        <v>305</v>
      </c>
      <c r="C96" s="13">
        <v>2</v>
      </c>
      <c r="D96" s="13">
        <v>3</v>
      </c>
      <c r="E96" s="22" t="s">
        <v>63</v>
      </c>
      <c r="F96" s="14" t="s">
        <v>8</v>
      </c>
      <c r="G96" s="15">
        <f>G97</f>
        <v>1927.6</v>
      </c>
      <c r="H96" s="15">
        <f t="shared" si="43"/>
        <v>0</v>
      </c>
      <c r="I96" s="15">
        <f t="shared" ref="I96:K97" si="44">I97</f>
        <v>1927.6</v>
      </c>
      <c r="J96" s="15">
        <f t="shared" si="44"/>
        <v>2050.4</v>
      </c>
      <c r="K96" s="15">
        <f t="shared" si="44"/>
        <v>2128.4</v>
      </c>
    </row>
    <row r="97" spans="1:11" ht="21.75" customHeight="1" x14ac:dyDescent="0.2">
      <c r="A97" s="1"/>
      <c r="B97" s="17" t="s">
        <v>87</v>
      </c>
      <c r="C97" s="13">
        <v>2</v>
      </c>
      <c r="D97" s="13">
        <v>3</v>
      </c>
      <c r="E97" s="22" t="s">
        <v>227</v>
      </c>
      <c r="F97" s="14"/>
      <c r="G97" s="15">
        <f>G98</f>
        <v>1927.6</v>
      </c>
      <c r="H97" s="15">
        <f t="shared" si="43"/>
        <v>0</v>
      </c>
      <c r="I97" s="15">
        <f t="shared" si="44"/>
        <v>1927.6</v>
      </c>
      <c r="J97" s="15">
        <f t="shared" si="44"/>
        <v>2050.4</v>
      </c>
      <c r="K97" s="15">
        <f t="shared" si="44"/>
        <v>2128.4</v>
      </c>
    </row>
    <row r="98" spans="1:11" s="2" customFormat="1" ht="25.5" customHeight="1" x14ac:dyDescent="0.2">
      <c r="A98" s="1"/>
      <c r="B98" s="17" t="s">
        <v>142</v>
      </c>
      <c r="C98" s="13">
        <v>2</v>
      </c>
      <c r="D98" s="13">
        <v>3</v>
      </c>
      <c r="E98" s="22" t="s">
        <v>181</v>
      </c>
      <c r="F98" s="14"/>
      <c r="G98" s="15">
        <f>G99+G101</f>
        <v>1927.6</v>
      </c>
      <c r="H98" s="15">
        <f t="shared" ref="H98" si="45">H99+H101</f>
        <v>0</v>
      </c>
      <c r="I98" s="15">
        <f>I99+I101</f>
        <v>1927.6</v>
      </c>
      <c r="J98" s="15">
        <f>J99+J101</f>
        <v>2050.4</v>
      </c>
      <c r="K98" s="15">
        <f>K99+K101</f>
        <v>2128.4</v>
      </c>
    </row>
    <row r="99" spans="1:11" s="2" customFormat="1" ht="50.25" customHeight="1" x14ac:dyDescent="0.2">
      <c r="A99" s="1"/>
      <c r="B99" s="18" t="s">
        <v>10</v>
      </c>
      <c r="C99" s="13">
        <v>2</v>
      </c>
      <c r="D99" s="13">
        <v>3</v>
      </c>
      <c r="E99" s="22" t="s">
        <v>181</v>
      </c>
      <c r="F99" s="14">
        <v>100</v>
      </c>
      <c r="G99" s="15">
        <f t="shared" si="43"/>
        <v>1698.7</v>
      </c>
      <c r="H99" s="15">
        <f t="shared" si="43"/>
        <v>0</v>
      </c>
      <c r="I99" s="15">
        <f t="shared" si="43"/>
        <v>1698.7</v>
      </c>
      <c r="J99" s="15">
        <f t="shared" si="43"/>
        <v>1785.2</v>
      </c>
      <c r="K99" s="15">
        <f t="shared" si="43"/>
        <v>1874.7</v>
      </c>
    </row>
    <row r="100" spans="1:11" s="2" customFormat="1" ht="21.75" customHeight="1" x14ac:dyDescent="0.2">
      <c r="A100" s="1"/>
      <c r="B100" s="18" t="s">
        <v>12</v>
      </c>
      <c r="C100" s="13">
        <v>2</v>
      </c>
      <c r="D100" s="13">
        <v>3</v>
      </c>
      <c r="E100" s="22" t="s">
        <v>181</v>
      </c>
      <c r="F100" s="14">
        <v>120</v>
      </c>
      <c r="G100" s="15">
        <v>1698.7</v>
      </c>
      <c r="H100" s="15"/>
      <c r="I100" s="15">
        <f>G100+H100</f>
        <v>1698.7</v>
      </c>
      <c r="J100" s="15">
        <v>1785.2</v>
      </c>
      <c r="K100" s="15">
        <v>1874.7</v>
      </c>
    </row>
    <row r="101" spans="1:11" s="2" customFormat="1" ht="23.25" customHeight="1" x14ac:dyDescent="0.2">
      <c r="A101" s="1"/>
      <c r="B101" s="18" t="s">
        <v>68</v>
      </c>
      <c r="C101" s="13">
        <v>2</v>
      </c>
      <c r="D101" s="13">
        <v>3</v>
      </c>
      <c r="E101" s="22" t="s">
        <v>181</v>
      </c>
      <c r="F101" s="14">
        <v>200</v>
      </c>
      <c r="G101" s="15">
        <f>G102</f>
        <v>228.89999999999998</v>
      </c>
      <c r="H101" s="15">
        <f t="shared" ref="H101" si="46">H102</f>
        <v>0</v>
      </c>
      <c r="I101" s="15">
        <f>I102</f>
        <v>228.89999999999998</v>
      </c>
      <c r="J101" s="15">
        <f>J102</f>
        <v>265.2</v>
      </c>
      <c r="K101" s="15">
        <f>K102</f>
        <v>253.7</v>
      </c>
    </row>
    <row r="102" spans="1:11" ht="24" x14ac:dyDescent="0.2">
      <c r="A102" s="1"/>
      <c r="B102" s="18" t="s">
        <v>16</v>
      </c>
      <c r="C102" s="13">
        <v>2</v>
      </c>
      <c r="D102" s="13">
        <v>3</v>
      </c>
      <c r="E102" s="22" t="s">
        <v>181</v>
      </c>
      <c r="F102" s="14">
        <v>240</v>
      </c>
      <c r="G102" s="15">
        <f>163.1+65.8</f>
        <v>228.89999999999998</v>
      </c>
      <c r="H102" s="15"/>
      <c r="I102" s="15">
        <f>G102+H102</f>
        <v>228.89999999999998</v>
      </c>
      <c r="J102" s="15">
        <v>265.2</v>
      </c>
      <c r="K102" s="15">
        <v>253.7</v>
      </c>
    </row>
    <row r="103" spans="1:11" ht="24" x14ac:dyDescent="0.2">
      <c r="A103" s="1"/>
      <c r="B103" s="20" t="s">
        <v>28</v>
      </c>
      <c r="C103" s="13">
        <v>3</v>
      </c>
      <c r="D103" s="10" t="s">
        <v>26</v>
      </c>
      <c r="E103" s="10"/>
      <c r="F103" s="14" t="s">
        <v>8</v>
      </c>
      <c r="G103" s="15">
        <f>G104+G111+G124</f>
        <v>225.70000000000002</v>
      </c>
      <c r="H103" s="15">
        <f t="shared" ref="H103" si="47">H104+H111+H124</f>
        <v>0</v>
      </c>
      <c r="I103" s="15">
        <f>I104+I111+I124</f>
        <v>225.70000000000002</v>
      </c>
      <c r="J103" s="15">
        <f>J104+J111+J124</f>
        <v>203.8</v>
      </c>
      <c r="K103" s="15">
        <f>K104+K111+K124</f>
        <v>133.80000000000001</v>
      </c>
    </row>
    <row r="104" spans="1:11" x14ac:dyDescent="0.2">
      <c r="A104" s="1"/>
      <c r="B104" s="20" t="s">
        <v>29</v>
      </c>
      <c r="C104" s="13">
        <v>3</v>
      </c>
      <c r="D104" s="13">
        <v>4</v>
      </c>
      <c r="E104" s="10"/>
      <c r="F104" s="14" t="s">
        <v>8</v>
      </c>
      <c r="G104" s="15">
        <f>G105</f>
        <v>115</v>
      </c>
      <c r="H104" s="15">
        <f t="shared" ref="H104" si="48">H105</f>
        <v>0</v>
      </c>
      <c r="I104" s="15">
        <f>I105</f>
        <v>115</v>
      </c>
      <c r="J104" s="15">
        <f>J105</f>
        <v>115</v>
      </c>
      <c r="K104" s="15">
        <f>K105</f>
        <v>115</v>
      </c>
    </row>
    <row r="105" spans="1:11" ht="24" x14ac:dyDescent="0.2">
      <c r="A105" s="1"/>
      <c r="B105" s="16" t="s">
        <v>272</v>
      </c>
      <c r="C105" s="13">
        <v>3</v>
      </c>
      <c r="D105" s="13">
        <v>4</v>
      </c>
      <c r="E105" s="10" t="s">
        <v>79</v>
      </c>
      <c r="F105" s="14"/>
      <c r="G105" s="15">
        <f t="shared" ref="G105:K109" si="49">G106</f>
        <v>115</v>
      </c>
      <c r="H105" s="15">
        <f t="shared" si="49"/>
        <v>0</v>
      </c>
      <c r="I105" s="15">
        <f t="shared" si="49"/>
        <v>115</v>
      </c>
      <c r="J105" s="15">
        <f t="shared" si="49"/>
        <v>115</v>
      </c>
      <c r="K105" s="15">
        <f t="shared" si="49"/>
        <v>115</v>
      </c>
    </row>
    <row r="106" spans="1:11" x14ac:dyDescent="0.2">
      <c r="A106" s="1"/>
      <c r="B106" s="16" t="s">
        <v>263</v>
      </c>
      <c r="C106" s="13">
        <v>3</v>
      </c>
      <c r="D106" s="13">
        <v>4</v>
      </c>
      <c r="E106" s="10" t="s">
        <v>221</v>
      </c>
      <c r="F106" s="14"/>
      <c r="G106" s="15">
        <f>G107</f>
        <v>115</v>
      </c>
      <c r="H106" s="15">
        <f t="shared" si="49"/>
        <v>0</v>
      </c>
      <c r="I106" s="15">
        <f t="shared" ref="I106:K107" si="50">I107</f>
        <v>115</v>
      </c>
      <c r="J106" s="15">
        <f t="shared" si="50"/>
        <v>115</v>
      </c>
      <c r="K106" s="15">
        <f t="shared" si="50"/>
        <v>115</v>
      </c>
    </row>
    <row r="107" spans="1:11" ht="24" x14ac:dyDescent="0.2">
      <c r="A107" s="1"/>
      <c r="B107" s="16" t="s">
        <v>273</v>
      </c>
      <c r="C107" s="13">
        <v>3</v>
      </c>
      <c r="D107" s="13">
        <v>4</v>
      </c>
      <c r="E107" s="10" t="s">
        <v>220</v>
      </c>
      <c r="F107" s="14"/>
      <c r="G107" s="15">
        <f>G108</f>
        <v>115</v>
      </c>
      <c r="H107" s="15">
        <f t="shared" si="49"/>
        <v>0</v>
      </c>
      <c r="I107" s="15">
        <f t="shared" si="50"/>
        <v>115</v>
      </c>
      <c r="J107" s="15">
        <f t="shared" si="50"/>
        <v>115</v>
      </c>
      <c r="K107" s="15">
        <f t="shared" si="50"/>
        <v>115</v>
      </c>
    </row>
    <row r="108" spans="1:11" ht="68.25" customHeight="1" x14ac:dyDescent="0.2">
      <c r="A108" s="1"/>
      <c r="B108" s="59" t="s">
        <v>64</v>
      </c>
      <c r="C108" s="13">
        <v>3</v>
      </c>
      <c r="D108" s="13">
        <v>4</v>
      </c>
      <c r="E108" s="10" t="s">
        <v>182</v>
      </c>
      <c r="F108" s="14"/>
      <c r="G108" s="15">
        <f t="shared" si="49"/>
        <v>115</v>
      </c>
      <c r="H108" s="15">
        <f t="shared" si="49"/>
        <v>0</v>
      </c>
      <c r="I108" s="15">
        <f t="shared" si="49"/>
        <v>115</v>
      </c>
      <c r="J108" s="15">
        <f t="shared" si="49"/>
        <v>115</v>
      </c>
      <c r="K108" s="15">
        <f t="shared" si="49"/>
        <v>115</v>
      </c>
    </row>
    <row r="109" spans="1:11" ht="24" x14ac:dyDescent="0.2">
      <c r="A109" s="1"/>
      <c r="B109" s="18" t="s">
        <v>68</v>
      </c>
      <c r="C109" s="13">
        <v>3</v>
      </c>
      <c r="D109" s="13">
        <v>4</v>
      </c>
      <c r="E109" s="10" t="s">
        <v>182</v>
      </c>
      <c r="F109" s="14">
        <v>200</v>
      </c>
      <c r="G109" s="15">
        <f t="shared" si="49"/>
        <v>115</v>
      </c>
      <c r="H109" s="15">
        <f t="shared" si="49"/>
        <v>0</v>
      </c>
      <c r="I109" s="15">
        <f t="shared" si="49"/>
        <v>115</v>
      </c>
      <c r="J109" s="15">
        <f t="shared" si="49"/>
        <v>115</v>
      </c>
      <c r="K109" s="15">
        <f t="shared" si="49"/>
        <v>115</v>
      </c>
    </row>
    <row r="110" spans="1:11" ht="24" x14ac:dyDescent="0.2">
      <c r="A110" s="1"/>
      <c r="B110" s="18" t="s">
        <v>16</v>
      </c>
      <c r="C110" s="13">
        <v>3</v>
      </c>
      <c r="D110" s="13">
        <v>4</v>
      </c>
      <c r="E110" s="10" t="s">
        <v>182</v>
      </c>
      <c r="F110" s="14">
        <v>240</v>
      </c>
      <c r="G110" s="15">
        <v>115</v>
      </c>
      <c r="H110" s="15"/>
      <c r="I110" s="15">
        <f>G110+H110</f>
        <v>115</v>
      </c>
      <c r="J110" s="15">
        <v>115</v>
      </c>
      <c r="K110" s="15">
        <v>115</v>
      </c>
    </row>
    <row r="111" spans="1:11" ht="24" x14ac:dyDescent="0.2">
      <c r="A111" s="1"/>
      <c r="B111" s="20" t="s">
        <v>130</v>
      </c>
      <c r="C111" s="13">
        <v>3</v>
      </c>
      <c r="D111" s="13">
        <v>10</v>
      </c>
      <c r="E111" s="10"/>
      <c r="F111" s="14" t="s">
        <v>8</v>
      </c>
      <c r="G111" s="15">
        <f>G112</f>
        <v>91.9</v>
      </c>
      <c r="H111" s="15">
        <f t="shared" ref="H111:H112" si="51">H112</f>
        <v>0</v>
      </c>
      <c r="I111" s="15">
        <f t="shared" ref="I111:K112" si="52">I112</f>
        <v>91.9</v>
      </c>
      <c r="J111" s="15">
        <f t="shared" si="52"/>
        <v>70</v>
      </c>
      <c r="K111" s="15">
        <f t="shared" si="52"/>
        <v>0</v>
      </c>
    </row>
    <row r="112" spans="1:11" ht="48" x14ac:dyDescent="0.2">
      <c r="A112" s="1"/>
      <c r="B112" s="16" t="s">
        <v>286</v>
      </c>
      <c r="C112" s="13">
        <v>3</v>
      </c>
      <c r="D112" s="13">
        <v>10</v>
      </c>
      <c r="E112" s="10" t="s">
        <v>90</v>
      </c>
      <c r="F112" s="14" t="s">
        <v>8</v>
      </c>
      <c r="G112" s="15">
        <f>G113</f>
        <v>91.9</v>
      </c>
      <c r="H112" s="15">
        <f t="shared" si="51"/>
        <v>0</v>
      </c>
      <c r="I112" s="15">
        <f t="shared" si="52"/>
        <v>91.9</v>
      </c>
      <c r="J112" s="15">
        <f t="shared" si="52"/>
        <v>70</v>
      </c>
      <c r="K112" s="15">
        <f t="shared" si="52"/>
        <v>0</v>
      </c>
    </row>
    <row r="113" spans="1:11" x14ac:dyDescent="0.2">
      <c r="A113" s="1"/>
      <c r="B113" s="17" t="s">
        <v>263</v>
      </c>
      <c r="C113" s="13">
        <v>3</v>
      </c>
      <c r="D113" s="13">
        <v>10</v>
      </c>
      <c r="E113" s="10" t="s">
        <v>223</v>
      </c>
      <c r="F113" s="14"/>
      <c r="G113" s="15">
        <f>G114+G120</f>
        <v>91.9</v>
      </c>
      <c r="H113" s="15">
        <f t="shared" ref="H113" si="53">H114+H120</f>
        <v>0</v>
      </c>
      <c r="I113" s="15">
        <f>I114+I120</f>
        <v>91.9</v>
      </c>
      <c r="J113" s="15">
        <f>J114+J120</f>
        <v>70</v>
      </c>
      <c r="K113" s="15">
        <f>K114+K120</f>
        <v>0</v>
      </c>
    </row>
    <row r="114" spans="1:11" ht="36" x14ac:dyDescent="0.2">
      <c r="A114" s="1"/>
      <c r="B114" s="17" t="s">
        <v>287</v>
      </c>
      <c r="C114" s="37">
        <v>3</v>
      </c>
      <c r="D114" s="37">
        <v>10</v>
      </c>
      <c r="E114" s="38" t="s">
        <v>224</v>
      </c>
      <c r="F114" s="39"/>
      <c r="G114" s="40">
        <f>G115+G118</f>
        <v>30.4</v>
      </c>
      <c r="H114" s="40">
        <f t="shared" ref="H114:K114" si="54">H115+H118</f>
        <v>0</v>
      </c>
      <c r="I114" s="40">
        <f t="shared" si="54"/>
        <v>30.4</v>
      </c>
      <c r="J114" s="40">
        <f t="shared" si="54"/>
        <v>20</v>
      </c>
      <c r="K114" s="40">
        <f t="shared" si="54"/>
        <v>0</v>
      </c>
    </row>
    <row r="115" spans="1:11" hidden="1" x14ac:dyDescent="0.2">
      <c r="A115" s="1"/>
      <c r="B115" s="17" t="s">
        <v>290</v>
      </c>
      <c r="C115" s="13">
        <v>3</v>
      </c>
      <c r="D115" s="13">
        <v>10</v>
      </c>
      <c r="E115" s="32" t="s">
        <v>175</v>
      </c>
      <c r="F115" s="14"/>
      <c r="G115" s="15">
        <f>G116</f>
        <v>0</v>
      </c>
      <c r="H115" s="15">
        <f t="shared" ref="H115:H116" si="55">H116</f>
        <v>0</v>
      </c>
      <c r="I115" s="15">
        <f t="shared" ref="I115:K116" si="56">I116</f>
        <v>0</v>
      </c>
      <c r="J115" s="15">
        <f t="shared" si="56"/>
        <v>0</v>
      </c>
      <c r="K115" s="15">
        <f t="shared" si="56"/>
        <v>0</v>
      </c>
    </row>
    <row r="116" spans="1:11" hidden="1" x14ac:dyDescent="0.2">
      <c r="A116" s="1"/>
      <c r="B116" s="20" t="s">
        <v>51</v>
      </c>
      <c r="C116" s="13">
        <v>3</v>
      </c>
      <c r="D116" s="13">
        <v>10</v>
      </c>
      <c r="E116" s="32" t="s">
        <v>175</v>
      </c>
      <c r="F116" s="14">
        <v>300</v>
      </c>
      <c r="G116" s="15">
        <f>G117</f>
        <v>0</v>
      </c>
      <c r="H116" s="15">
        <f t="shared" si="55"/>
        <v>0</v>
      </c>
      <c r="I116" s="15">
        <f t="shared" si="56"/>
        <v>0</v>
      </c>
      <c r="J116" s="15">
        <f t="shared" si="56"/>
        <v>0</v>
      </c>
      <c r="K116" s="15">
        <f t="shared" si="56"/>
        <v>0</v>
      </c>
    </row>
    <row r="117" spans="1:11" x14ac:dyDescent="0.2">
      <c r="A117" s="1"/>
      <c r="B117" s="35" t="s">
        <v>75</v>
      </c>
      <c r="C117" s="31">
        <v>3</v>
      </c>
      <c r="D117" s="31">
        <v>10</v>
      </c>
      <c r="E117" s="32" t="s">
        <v>175</v>
      </c>
      <c r="F117" s="33">
        <v>360</v>
      </c>
      <c r="G117" s="34"/>
      <c r="H117" s="34"/>
      <c r="I117" s="34"/>
      <c r="J117" s="34"/>
      <c r="K117" s="34"/>
    </row>
    <row r="118" spans="1:11" ht="24" x14ac:dyDescent="0.2">
      <c r="A118" s="1"/>
      <c r="B118" s="18" t="s">
        <v>68</v>
      </c>
      <c r="C118" s="13">
        <v>3</v>
      </c>
      <c r="D118" s="13">
        <v>10</v>
      </c>
      <c r="E118" s="10" t="s">
        <v>332</v>
      </c>
      <c r="F118" s="14">
        <v>200</v>
      </c>
      <c r="G118" s="15">
        <f t="shared" ref="G118:K118" si="57">G119</f>
        <v>30.4</v>
      </c>
      <c r="H118" s="15">
        <f t="shared" si="57"/>
        <v>0</v>
      </c>
      <c r="I118" s="15">
        <f t="shared" si="57"/>
        <v>30.4</v>
      </c>
      <c r="J118" s="15">
        <f t="shared" si="57"/>
        <v>20</v>
      </c>
      <c r="K118" s="15">
        <f t="shared" si="57"/>
        <v>0</v>
      </c>
    </row>
    <row r="119" spans="1:11" ht="24" x14ac:dyDescent="0.2">
      <c r="A119" s="1"/>
      <c r="B119" s="18" t="s">
        <v>16</v>
      </c>
      <c r="C119" s="13">
        <v>3</v>
      </c>
      <c r="D119" s="13">
        <v>10</v>
      </c>
      <c r="E119" s="38" t="s">
        <v>332</v>
      </c>
      <c r="F119" s="14">
        <v>240</v>
      </c>
      <c r="G119" s="15">
        <v>30.4</v>
      </c>
      <c r="H119" s="15"/>
      <c r="I119" s="15">
        <f>G119+H119</f>
        <v>30.4</v>
      </c>
      <c r="J119" s="15">
        <v>20</v>
      </c>
      <c r="K119" s="15">
        <v>0</v>
      </c>
    </row>
    <row r="120" spans="1:11" ht="36" x14ac:dyDescent="0.2">
      <c r="A120" s="1"/>
      <c r="B120" s="20" t="s">
        <v>288</v>
      </c>
      <c r="C120" s="13">
        <v>3</v>
      </c>
      <c r="D120" s="13">
        <v>10</v>
      </c>
      <c r="E120" s="32" t="s">
        <v>229</v>
      </c>
      <c r="F120" s="14"/>
      <c r="G120" s="15">
        <f>G121</f>
        <v>61.5</v>
      </c>
      <c r="H120" s="15">
        <f t="shared" ref="H120:H121" si="58">H121</f>
        <v>0</v>
      </c>
      <c r="I120" s="15">
        <f t="shared" ref="I120:K121" si="59">I121</f>
        <v>61.5</v>
      </c>
      <c r="J120" s="15">
        <f t="shared" si="59"/>
        <v>50</v>
      </c>
      <c r="K120" s="15">
        <f t="shared" si="59"/>
        <v>0</v>
      </c>
    </row>
    <row r="121" spans="1:11" ht="36" customHeight="1" x14ac:dyDescent="0.2">
      <c r="A121" s="1"/>
      <c r="B121" s="17" t="s">
        <v>289</v>
      </c>
      <c r="C121" s="13">
        <v>3</v>
      </c>
      <c r="D121" s="13">
        <v>10</v>
      </c>
      <c r="E121" s="10" t="s">
        <v>328</v>
      </c>
      <c r="F121" s="14"/>
      <c r="G121" s="15">
        <f>G122</f>
        <v>61.5</v>
      </c>
      <c r="H121" s="15">
        <f t="shared" si="58"/>
        <v>0</v>
      </c>
      <c r="I121" s="15">
        <f t="shared" si="59"/>
        <v>61.5</v>
      </c>
      <c r="J121" s="15">
        <f t="shared" si="59"/>
        <v>50</v>
      </c>
      <c r="K121" s="15">
        <f t="shared" si="59"/>
        <v>0</v>
      </c>
    </row>
    <row r="122" spans="1:11" ht="24" x14ac:dyDescent="0.2">
      <c r="A122" s="1"/>
      <c r="B122" s="18" t="s">
        <v>68</v>
      </c>
      <c r="C122" s="13">
        <v>3</v>
      </c>
      <c r="D122" s="13">
        <v>10</v>
      </c>
      <c r="E122" s="10" t="s">
        <v>328</v>
      </c>
      <c r="F122" s="14">
        <v>200</v>
      </c>
      <c r="G122" s="15">
        <f t="shared" ref="G122:K122" si="60">G123</f>
        <v>61.5</v>
      </c>
      <c r="H122" s="15">
        <f t="shared" si="60"/>
        <v>0</v>
      </c>
      <c r="I122" s="15">
        <f t="shared" si="60"/>
        <v>61.5</v>
      </c>
      <c r="J122" s="15">
        <f t="shared" si="60"/>
        <v>50</v>
      </c>
      <c r="K122" s="15">
        <f t="shared" si="60"/>
        <v>0</v>
      </c>
    </row>
    <row r="123" spans="1:11" ht="24" x14ac:dyDescent="0.2">
      <c r="A123" s="1"/>
      <c r="B123" s="18" t="s">
        <v>16</v>
      </c>
      <c r="C123" s="13">
        <v>3</v>
      </c>
      <c r="D123" s="13">
        <v>10</v>
      </c>
      <c r="E123" s="10" t="s">
        <v>328</v>
      </c>
      <c r="F123" s="14">
        <v>240</v>
      </c>
      <c r="G123" s="15">
        <v>61.5</v>
      </c>
      <c r="H123" s="15"/>
      <c r="I123" s="15">
        <f>G123+H123</f>
        <v>61.5</v>
      </c>
      <c r="J123" s="15">
        <v>50</v>
      </c>
      <c r="K123" s="15">
        <v>0</v>
      </c>
    </row>
    <row r="124" spans="1:11" s="2" customFormat="1" ht="24" x14ac:dyDescent="0.2">
      <c r="A124" s="1"/>
      <c r="B124" s="18" t="s">
        <v>59</v>
      </c>
      <c r="C124" s="13">
        <v>3</v>
      </c>
      <c r="D124" s="13">
        <v>14</v>
      </c>
      <c r="E124" s="10"/>
      <c r="F124" s="14"/>
      <c r="G124" s="15">
        <f>G125</f>
        <v>18.8</v>
      </c>
      <c r="H124" s="15">
        <f t="shared" ref="H124:H125" si="61">H125</f>
        <v>0</v>
      </c>
      <c r="I124" s="15">
        <f t="shared" ref="I124:K125" si="62">I125</f>
        <v>18.8</v>
      </c>
      <c r="J124" s="15">
        <f t="shared" si="62"/>
        <v>18.8</v>
      </c>
      <c r="K124" s="15">
        <f t="shared" si="62"/>
        <v>18.8</v>
      </c>
    </row>
    <row r="125" spans="1:11" s="2" customFormat="1" ht="36" x14ac:dyDescent="0.2">
      <c r="A125" s="1"/>
      <c r="B125" s="59" t="s">
        <v>280</v>
      </c>
      <c r="C125" s="13">
        <v>3</v>
      </c>
      <c r="D125" s="13">
        <v>14</v>
      </c>
      <c r="E125" s="10" t="s">
        <v>89</v>
      </c>
      <c r="F125" s="14"/>
      <c r="G125" s="15">
        <f>G126</f>
        <v>18.8</v>
      </c>
      <c r="H125" s="15">
        <f t="shared" si="61"/>
        <v>0</v>
      </c>
      <c r="I125" s="15">
        <f t="shared" si="62"/>
        <v>18.8</v>
      </c>
      <c r="J125" s="15">
        <f t="shared" si="62"/>
        <v>18.8</v>
      </c>
      <c r="K125" s="15">
        <f t="shared" si="62"/>
        <v>18.8</v>
      </c>
    </row>
    <row r="126" spans="1:11" s="2" customFormat="1" ht="12" customHeight="1" x14ac:dyDescent="0.2">
      <c r="A126" s="1"/>
      <c r="B126" s="17" t="s">
        <v>263</v>
      </c>
      <c r="C126" s="13">
        <v>3</v>
      </c>
      <c r="D126" s="13">
        <v>14</v>
      </c>
      <c r="E126" s="10" t="s">
        <v>228</v>
      </c>
      <c r="F126" s="14"/>
      <c r="G126" s="15">
        <f>G127+G138</f>
        <v>18.8</v>
      </c>
      <c r="H126" s="15">
        <f t="shared" ref="H126" si="63">H127+H138</f>
        <v>0</v>
      </c>
      <c r="I126" s="15">
        <f>I127+I138</f>
        <v>18.8</v>
      </c>
      <c r="J126" s="15">
        <f>J127+J138</f>
        <v>18.8</v>
      </c>
      <c r="K126" s="15">
        <f>K127+K138</f>
        <v>18.8</v>
      </c>
    </row>
    <row r="127" spans="1:11" s="2" customFormat="1" ht="24" x14ac:dyDescent="0.2">
      <c r="A127" s="1"/>
      <c r="B127" s="23" t="s">
        <v>281</v>
      </c>
      <c r="C127" s="13">
        <v>3</v>
      </c>
      <c r="D127" s="13">
        <v>14</v>
      </c>
      <c r="E127" s="10" t="s">
        <v>230</v>
      </c>
      <c r="F127" s="14"/>
      <c r="G127" s="15">
        <f>G128+G133</f>
        <v>18.8</v>
      </c>
      <c r="H127" s="15">
        <f t="shared" ref="H127" si="64">H128+H133</f>
        <v>0</v>
      </c>
      <c r="I127" s="15">
        <f>I128+I133</f>
        <v>18.8</v>
      </c>
      <c r="J127" s="15">
        <f>J128+J133</f>
        <v>18.8</v>
      </c>
      <c r="K127" s="15">
        <f>K128+K133</f>
        <v>18.8</v>
      </c>
    </row>
    <row r="128" spans="1:11" x14ac:dyDescent="0.2">
      <c r="A128" s="1"/>
      <c r="B128" s="23" t="s">
        <v>282</v>
      </c>
      <c r="C128" s="13">
        <v>3</v>
      </c>
      <c r="D128" s="13">
        <v>14</v>
      </c>
      <c r="E128" s="10" t="s">
        <v>183</v>
      </c>
      <c r="F128" s="14"/>
      <c r="G128" s="15">
        <f>G129</f>
        <v>15</v>
      </c>
      <c r="H128" s="15">
        <f t="shared" ref="H128:K128" si="65">H129</f>
        <v>0</v>
      </c>
      <c r="I128" s="15">
        <f t="shared" si="65"/>
        <v>15</v>
      </c>
      <c r="J128" s="15">
        <f t="shared" si="65"/>
        <v>15</v>
      </c>
      <c r="K128" s="15">
        <f t="shared" si="65"/>
        <v>15</v>
      </c>
    </row>
    <row r="129" spans="1:11" s="2" customFormat="1" ht="50.25" customHeight="1" x14ac:dyDescent="0.2">
      <c r="A129" s="1"/>
      <c r="B129" s="18" t="s">
        <v>10</v>
      </c>
      <c r="C129" s="13">
        <v>3</v>
      </c>
      <c r="D129" s="13">
        <v>14</v>
      </c>
      <c r="E129" s="10" t="s">
        <v>183</v>
      </c>
      <c r="F129" s="14">
        <v>100</v>
      </c>
      <c r="G129" s="15">
        <f t="shared" ref="G129:K129" si="66">G130</f>
        <v>15</v>
      </c>
      <c r="H129" s="15">
        <f t="shared" si="66"/>
        <v>0</v>
      </c>
      <c r="I129" s="15">
        <f t="shared" si="66"/>
        <v>15</v>
      </c>
      <c r="J129" s="15">
        <f t="shared" si="66"/>
        <v>15</v>
      </c>
      <c r="K129" s="15">
        <f t="shared" si="66"/>
        <v>15</v>
      </c>
    </row>
    <row r="130" spans="1:11" s="2" customFormat="1" ht="21.75" customHeight="1" x14ac:dyDescent="0.2">
      <c r="A130" s="1"/>
      <c r="B130" s="18" t="s">
        <v>12</v>
      </c>
      <c r="C130" s="13">
        <v>3</v>
      </c>
      <c r="D130" s="13">
        <v>14</v>
      </c>
      <c r="E130" s="10" t="s">
        <v>183</v>
      </c>
      <c r="F130" s="14">
        <v>120</v>
      </c>
      <c r="G130" s="15">
        <v>15</v>
      </c>
      <c r="H130" s="15"/>
      <c r="I130" s="15">
        <f>G130+H130</f>
        <v>15</v>
      </c>
      <c r="J130" s="15">
        <v>15</v>
      </c>
      <c r="K130" s="15">
        <v>15</v>
      </c>
    </row>
    <row r="131" spans="1:11" ht="24" hidden="1" x14ac:dyDescent="0.2">
      <c r="A131" s="1"/>
      <c r="B131" s="18" t="s">
        <v>68</v>
      </c>
      <c r="C131" s="13">
        <v>3</v>
      </c>
      <c r="D131" s="13">
        <v>14</v>
      </c>
      <c r="E131" s="10" t="s">
        <v>183</v>
      </c>
      <c r="F131" s="14">
        <v>200</v>
      </c>
      <c r="G131" s="15">
        <f t="shared" ref="G131:K131" si="67">G132</f>
        <v>0</v>
      </c>
      <c r="H131" s="15">
        <f t="shared" si="67"/>
        <v>0</v>
      </c>
      <c r="I131" s="15">
        <f t="shared" si="67"/>
        <v>0</v>
      </c>
      <c r="J131" s="15">
        <f t="shared" si="67"/>
        <v>0</v>
      </c>
      <c r="K131" s="15">
        <f t="shared" si="67"/>
        <v>0</v>
      </c>
    </row>
    <row r="132" spans="1:11" ht="24" hidden="1" x14ac:dyDescent="0.2">
      <c r="A132" s="1"/>
      <c r="B132" s="18" t="s">
        <v>16</v>
      </c>
      <c r="C132" s="13">
        <v>3</v>
      </c>
      <c r="D132" s="13">
        <v>14</v>
      </c>
      <c r="E132" s="10" t="s">
        <v>183</v>
      </c>
      <c r="F132" s="14">
        <v>240</v>
      </c>
      <c r="G132" s="15">
        <v>0</v>
      </c>
      <c r="H132" s="15"/>
      <c r="I132" s="15">
        <f>G132+H132</f>
        <v>0</v>
      </c>
      <c r="J132" s="15">
        <v>0</v>
      </c>
      <c r="K132" s="15">
        <v>0</v>
      </c>
    </row>
    <row r="133" spans="1:11" ht="24" x14ac:dyDescent="0.2">
      <c r="A133" s="1"/>
      <c r="B133" s="18" t="s">
        <v>283</v>
      </c>
      <c r="C133" s="13">
        <v>3</v>
      </c>
      <c r="D133" s="13">
        <v>14</v>
      </c>
      <c r="E133" s="10" t="s">
        <v>184</v>
      </c>
      <c r="F133" s="14"/>
      <c r="G133" s="15">
        <f>G134</f>
        <v>3.8</v>
      </c>
      <c r="H133" s="15">
        <f t="shared" ref="H133:K133" si="68">H134</f>
        <v>0</v>
      </c>
      <c r="I133" s="15">
        <f t="shared" si="68"/>
        <v>3.8</v>
      </c>
      <c r="J133" s="15">
        <f t="shared" si="68"/>
        <v>3.8</v>
      </c>
      <c r="K133" s="15">
        <f t="shared" si="68"/>
        <v>3.8</v>
      </c>
    </row>
    <row r="134" spans="1:11" s="2" customFormat="1" ht="50.25" customHeight="1" x14ac:dyDescent="0.2">
      <c r="A134" s="1"/>
      <c r="B134" s="18" t="s">
        <v>10</v>
      </c>
      <c r="C134" s="13">
        <v>3</v>
      </c>
      <c r="D134" s="13">
        <v>14</v>
      </c>
      <c r="E134" s="10" t="s">
        <v>184</v>
      </c>
      <c r="F134" s="14">
        <v>100</v>
      </c>
      <c r="G134" s="15">
        <f t="shared" ref="G134:K134" si="69">G135</f>
        <v>3.8</v>
      </c>
      <c r="H134" s="15">
        <f t="shared" si="69"/>
        <v>0</v>
      </c>
      <c r="I134" s="15">
        <f t="shared" si="69"/>
        <v>3.8</v>
      </c>
      <c r="J134" s="15">
        <f t="shared" si="69"/>
        <v>3.8</v>
      </c>
      <c r="K134" s="15">
        <f t="shared" si="69"/>
        <v>3.8</v>
      </c>
    </row>
    <row r="135" spans="1:11" s="2" customFormat="1" ht="21.75" customHeight="1" x14ac:dyDescent="0.2">
      <c r="A135" s="1"/>
      <c r="B135" s="18" t="s">
        <v>12</v>
      </c>
      <c r="C135" s="13">
        <v>3</v>
      </c>
      <c r="D135" s="13">
        <v>14</v>
      </c>
      <c r="E135" s="10" t="s">
        <v>184</v>
      </c>
      <c r="F135" s="14">
        <v>120</v>
      </c>
      <c r="G135" s="15">
        <v>3.8</v>
      </c>
      <c r="H135" s="15"/>
      <c r="I135" s="15">
        <f>G135+H135</f>
        <v>3.8</v>
      </c>
      <c r="J135" s="66">
        <v>3.8</v>
      </c>
      <c r="K135" s="66">
        <v>3.8</v>
      </c>
    </row>
    <row r="136" spans="1:11" ht="24" hidden="1" x14ac:dyDescent="0.2">
      <c r="A136" s="1"/>
      <c r="B136" s="18" t="s">
        <v>68</v>
      </c>
      <c r="C136" s="13">
        <v>3</v>
      </c>
      <c r="D136" s="13">
        <v>14</v>
      </c>
      <c r="E136" s="10" t="s">
        <v>184</v>
      </c>
      <c r="F136" s="14">
        <v>200</v>
      </c>
      <c r="G136" s="15">
        <f>G137</f>
        <v>0</v>
      </c>
      <c r="H136" s="15">
        <f t="shared" ref="H136" si="70">H137</f>
        <v>0</v>
      </c>
      <c r="I136" s="15">
        <f t="shared" ref="I136:K136" si="71">I137</f>
        <v>0</v>
      </c>
      <c r="J136" s="15">
        <f t="shared" si="71"/>
        <v>0</v>
      </c>
      <c r="K136" s="15">
        <f t="shared" si="71"/>
        <v>0</v>
      </c>
    </row>
    <row r="137" spans="1:11" ht="24" hidden="1" x14ac:dyDescent="0.2">
      <c r="A137" s="1"/>
      <c r="B137" s="18" t="s">
        <v>16</v>
      </c>
      <c r="C137" s="13">
        <v>3</v>
      </c>
      <c r="D137" s="13">
        <v>14</v>
      </c>
      <c r="E137" s="10" t="s">
        <v>184</v>
      </c>
      <c r="F137" s="14">
        <v>240</v>
      </c>
      <c r="G137" s="15">
        <v>0</v>
      </c>
      <c r="H137" s="15"/>
      <c r="I137" s="15">
        <f>I138+I143</f>
        <v>0</v>
      </c>
      <c r="J137" s="15">
        <v>0</v>
      </c>
      <c r="K137" s="15">
        <v>0</v>
      </c>
    </row>
    <row r="138" spans="1:11" ht="36" hidden="1" x14ac:dyDescent="0.2">
      <c r="A138" s="1"/>
      <c r="B138" s="18" t="s">
        <v>309</v>
      </c>
      <c r="C138" s="13">
        <v>3</v>
      </c>
      <c r="D138" s="13">
        <v>14</v>
      </c>
      <c r="E138" s="10" t="s">
        <v>233</v>
      </c>
      <c r="F138" s="14"/>
      <c r="G138" s="15">
        <f>G139+G142+G145</f>
        <v>0</v>
      </c>
      <c r="H138" s="15">
        <f t="shared" ref="H138:I138" si="72">H139+H142+H145</f>
        <v>0</v>
      </c>
      <c r="I138" s="15">
        <f t="shared" si="72"/>
        <v>0</v>
      </c>
      <c r="J138" s="15">
        <f>J139+J142+J145</f>
        <v>0</v>
      </c>
      <c r="K138" s="15">
        <f>K139+K142+K145</f>
        <v>0</v>
      </c>
    </row>
    <row r="139" spans="1:11" ht="24" hidden="1" x14ac:dyDescent="0.2">
      <c r="A139" s="1"/>
      <c r="B139" s="18" t="s">
        <v>118</v>
      </c>
      <c r="C139" s="13">
        <v>3</v>
      </c>
      <c r="D139" s="13">
        <v>14</v>
      </c>
      <c r="E139" s="68" t="s">
        <v>235</v>
      </c>
      <c r="F139" s="14"/>
      <c r="G139" s="15">
        <f>G140</f>
        <v>0</v>
      </c>
      <c r="H139" s="15">
        <f t="shared" ref="H139:H140" si="73">H140</f>
        <v>0</v>
      </c>
      <c r="I139" s="15">
        <f t="shared" ref="I139:K140" si="74">I140</f>
        <v>0</v>
      </c>
      <c r="J139" s="15">
        <f t="shared" si="74"/>
        <v>0</v>
      </c>
      <c r="K139" s="15">
        <f t="shared" si="74"/>
        <v>0</v>
      </c>
    </row>
    <row r="140" spans="1:11" ht="24" hidden="1" x14ac:dyDescent="0.2">
      <c r="A140" s="1"/>
      <c r="B140" s="18" t="s">
        <v>68</v>
      </c>
      <c r="C140" s="13">
        <v>3</v>
      </c>
      <c r="D140" s="13">
        <v>14</v>
      </c>
      <c r="E140" s="68" t="s">
        <v>235</v>
      </c>
      <c r="F140" s="14">
        <v>200</v>
      </c>
      <c r="G140" s="15">
        <f>G141</f>
        <v>0</v>
      </c>
      <c r="H140" s="15">
        <f t="shared" si="73"/>
        <v>0</v>
      </c>
      <c r="I140" s="15">
        <f t="shared" si="74"/>
        <v>0</v>
      </c>
      <c r="J140" s="15">
        <f t="shared" si="74"/>
        <v>0</v>
      </c>
      <c r="K140" s="15">
        <f t="shared" si="74"/>
        <v>0</v>
      </c>
    </row>
    <row r="141" spans="1:11" ht="24" hidden="1" x14ac:dyDescent="0.2">
      <c r="A141" s="1"/>
      <c r="B141" s="18" t="s">
        <v>16</v>
      </c>
      <c r="C141" s="13">
        <v>3</v>
      </c>
      <c r="D141" s="13">
        <v>14</v>
      </c>
      <c r="E141" s="68" t="s">
        <v>235</v>
      </c>
      <c r="F141" s="14">
        <v>240</v>
      </c>
      <c r="G141" s="15">
        <v>0</v>
      </c>
      <c r="H141" s="15"/>
      <c r="I141" s="15">
        <v>0</v>
      </c>
      <c r="J141" s="15">
        <v>0</v>
      </c>
      <c r="K141" s="15">
        <v>0</v>
      </c>
    </row>
    <row r="142" spans="1:11" ht="36" hidden="1" x14ac:dyDescent="0.2">
      <c r="A142" s="1"/>
      <c r="B142" s="18" t="s">
        <v>113</v>
      </c>
      <c r="C142" s="13">
        <v>3</v>
      </c>
      <c r="D142" s="13">
        <v>14</v>
      </c>
      <c r="E142" s="68" t="s">
        <v>234</v>
      </c>
      <c r="F142" s="14"/>
      <c r="G142" s="15">
        <f>G143</f>
        <v>0</v>
      </c>
      <c r="H142" s="15">
        <f t="shared" ref="H142:H143" si="75">H143</f>
        <v>0</v>
      </c>
      <c r="I142" s="15">
        <f t="shared" ref="I142:K143" si="76">I143</f>
        <v>0</v>
      </c>
      <c r="J142" s="15">
        <f t="shared" si="76"/>
        <v>0</v>
      </c>
      <c r="K142" s="15">
        <f t="shared" si="76"/>
        <v>0</v>
      </c>
    </row>
    <row r="143" spans="1:11" ht="24" hidden="1" x14ac:dyDescent="0.2">
      <c r="A143" s="1"/>
      <c r="B143" s="18" t="s">
        <v>68</v>
      </c>
      <c r="C143" s="13">
        <v>3</v>
      </c>
      <c r="D143" s="13">
        <v>14</v>
      </c>
      <c r="E143" s="68" t="s">
        <v>234</v>
      </c>
      <c r="F143" s="14">
        <v>200</v>
      </c>
      <c r="G143" s="15">
        <f>G144</f>
        <v>0</v>
      </c>
      <c r="H143" s="15">
        <f t="shared" si="75"/>
        <v>0</v>
      </c>
      <c r="I143" s="15">
        <f t="shared" si="76"/>
        <v>0</v>
      </c>
      <c r="J143" s="15">
        <f t="shared" si="76"/>
        <v>0</v>
      </c>
      <c r="K143" s="15">
        <f t="shared" si="76"/>
        <v>0</v>
      </c>
    </row>
    <row r="144" spans="1:11" ht="24" hidden="1" x14ac:dyDescent="0.2">
      <c r="A144" s="1"/>
      <c r="B144" s="18" t="s">
        <v>16</v>
      </c>
      <c r="C144" s="13">
        <v>3</v>
      </c>
      <c r="D144" s="13">
        <v>14</v>
      </c>
      <c r="E144" s="68" t="s">
        <v>234</v>
      </c>
      <c r="F144" s="14">
        <v>240</v>
      </c>
      <c r="G144" s="15">
        <v>0</v>
      </c>
      <c r="H144" s="15"/>
      <c r="I144" s="15">
        <v>0</v>
      </c>
      <c r="J144" s="15">
        <v>0</v>
      </c>
      <c r="K144" s="15">
        <v>0</v>
      </c>
    </row>
    <row r="145" spans="1:11" hidden="1" x14ac:dyDescent="0.2">
      <c r="A145" s="1"/>
      <c r="B145" s="18" t="s">
        <v>266</v>
      </c>
      <c r="C145" s="13">
        <v>3</v>
      </c>
      <c r="D145" s="13">
        <v>14</v>
      </c>
      <c r="E145" s="69" t="s">
        <v>185</v>
      </c>
      <c r="F145" s="14"/>
      <c r="G145" s="15">
        <f>G146</f>
        <v>0</v>
      </c>
      <c r="H145" s="15">
        <f t="shared" ref="H145:H146" si="77">H146</f>
        <v>0</v>
      </c>
      <c r="I145" s="15">
        <f t="shared" ref="I145:K146" si="78">I146</f>
        <v>0</v>
      </c>
      <c r="J145" s="15">
        <f t="shared" si="78"/>
        <v>0</v>
      </c>
      <c r="K145" s="15">
        <f t="shared" si="78"/>
        <v>0</v>
      </c>
    </row>
    <row r="146" spans="1:11" ht="24" hidden="1" x14ac:dyDescent="0.2">
      <c r="A146" s="1"/>
      <c r="B146" s="18" t="s">
        <v>68</v>
      </c>
      <c r="C146" s="13">
        <v>3</v>
      </c>
      <c r="D146" s="13">
        <v>14</v>
      </c>
      <c r="E146" s="69" t="s">
        <v>185</v>
      </c>
      <c r="F146" s="14">
        <v>200</v>
      </c>
      <c r="G146" s="15">
        <f>G147</f>
        <v>0</v>
      </c>
      <c r="H146" s="15">
        <f t="shared" si="77"/>
        <v>0</v>
      </c>
      <c r="I146" s="15">
        <f t="shared" si="78"/>
        <v>0</v>
      </c>
      <c r="J146" s="15">
        <f t="shared" si="78"/>
        <v>0</v>
      </c>
      <c r="K146" s="15">
        <f t="shared" si="78"/>
        <v>0</v>
      </c>
    </row>
    <row r="147" spans="1:11" ht="24" hidden="1" x14ac:dyDescent="0.2">
      <c r="A147" s="1"/>
      <c r="B147" s="18" t="s">
        <v>16</v>
      </c>
      <c r="C147" s="13">
        <v>3</v>
      </c>
      <c r="D147" s="13">
        <v>14</v>
      </c>
      <c r="E147" s="69" t="s">
        <v>185</v>
      </c>
      <c r="F147" s="14">
        <v>240</v>
      </c>
      <c r="G147" s="15">
        <v>0</v>
      </c>
      <c r="H147" s="15"/>
      <c r="I147" s="15">
        <f>G147+H147</f>
        <v>0</v>
      </c>
      <c r="J147" s="15">
        <v>0</v>
      </c>
      <c r="K147" s="15">
        <v>0</v>
      </c>
    </row>
    <row r="148" spans="1:11" x14ac:dyDescent="0.2">
      <c r="A148" s="1"/>
      <c r="B148" s="20" t="s">
        <v>30</v>
      </c>
      <c r="C148" s="10" t="s">
        <v>31</v>
      </c>
      <c r="D148" s="10" t="s">
        <v>26</v>
      </c>
      <c r="E148" s="10"/>
      <c r="F148" s="14" t="s">
        <v>8</v>
      </c>
      <c r="G148" s="15">
        <f>G149+G162+G168+G181+G215+G222</f>
        <v>27271.7</v>
      </c>
      <c r="H148" s="15">
        <f>H149+H162+H168+H181+H215+H222</f>
        <v>1995.6999999999998</v>
      </c>
      <c r="I148" s="15">
        <f t="shared" ref="I148" si="79">I149+I162+I168+I181+I215+I222</f>
        <v>29267.4</v>
      </c>
      <c r="J148" s="15">
        <f>J149+J162+J168+J181+J215+J222</f>
        <v>35139.300000000003</v>
      </c>
      <c r="K148" s="15">
        <f>K149+K162+K168+K181+K215+K222</f>
        <v>24121.8</v>
      </c>
    </row>
    <row r="149" spans="1:11" x14ac:dyDescent="0.2">
      <c r="A149" s="1"/>
      <c r="B149" s="20" t="s">
        <v>32</v>
      </c>
      <c r="C149" s="10" t="s">
        <v>31</v>
      </c>
      <c r="D149" s="10" t="s">
        <v>33</v>
      </c>
      <c r="E149" s="10"/>
      <c r="F149" s="14" t="s">
        <v>8</v>
      </c>
      <c r="G149" s="15">
        <f t="shared" ref="G149:K151" si="80">G150</f>
        <v>2129.5</v>
      </c>
      <c r="H149" s="15">
        <f t="shared" si="80"/>
        <v>0</v>
      </c>
      <c r="I149" s="15">
        <f t="shared" si="80"/>
        <v>2129.5</v>
      </c>
      <c r="J149" s="15">
        <f t="shared" si="80"/>
        <v>2629.5</v>
      </c>
      <c r="K149" s="15">
        <f t="shared" si="80"/>
        <v>2176.6</v>
      </c>
    </row>
    <row r="150" spans="1:11" ht="24" x14ac:dyDescent="0.2">
      <c r="A150" s="1"/>
      <c r="B150" s="17" t="s">
        <v>291</v>
      </c>
      <c r="C150" s="10" t="s">
        <v>31</v>
      </c>
      <c r="D150" s="10" t="s">
        <v>33</v>
      </c>
      <c r="E150" s="10" t="s">
        <v>91</v>
      </c>
      <c r="F150" s="14"/>
      <c r="G150" s="15">
        <f t="shared" si="80"/>
        <v>2129.5</v>
      </c>
      <c r="H150" s="15">
        <f t="shared" si="80"/>
        <v>0</v>
      </c>
      <c r="I150" s="15">
        <f t="shared" si="80"/>
        <v>2129.5</v>
      </c>
      <c r="J150" s="15">
        <f t="shared" si="80"/>
        <v>2629.5</v>
      </c>
      <c r="K150" s="15">
        <f t="shared" si="80"/>
        <v>2176.6</v>
      </c>
    </row>
    <row r="151" spans="1:11" x14ac:dyDescent="0.2">
      <c r="A151" s="1"/>
      <c r="B151" s="17" t="s">
        <v>263</v>
      </c>
      <c r="C151" s="10" t="s">
        <v>31</v>
      </c>
      <c r="D151" s="10" t="s">
        <v>33</v>
      </c>
      <c r="E151" s="10" t="s">
        <v>232</v>
      </c>
      <c r="F151" s="14"/>
      <c r="G151" s="15">
        <f>G152</f>
        <v>2129.5</v>
      </c>
      <c r="H151" s="15">
        <f t="shared" si="80"/>
        <v>0</v>
      </c>
      <c r="I151" s="15">
        <f>I152</f>
        <v>2129.5</v>
      </c>
      <c r="J151" s="15">
        <f>J152</f>
        <v>2629.5</v>
      </c>
      <c r="K151" s="15">
        <f>K152</f>
        <v>2176.6</v>
      </c>
    </row>
    <row r="152" spans="1:11" ht="24" x14ac:dyDescent="0.2">
      <c r="A152" s="1"/>
      <c r="B152" s="17" t="s">
        <v>292</v>
      </c>
      <c r="C152" s="10" t="s">
        <v>31</v>
      </c>
      <c r="D152" s="10" t="s">
        <v>33</v>
      </c>
      <c r="E152" s="24" t="s">
        <v>231</v>
      </c>
      <c r="F152" s="14"/>
      <c r="G152" s="15">
        <f>G153+G159</f>
        <v>2129.5</v>
      </c>
      <c r="H152" s="15">
        <f t="shared" ref="H152:K152" si="81">H153+H159</f>
        <v>0</v>
      </c>
      <c r="I152" s="15">
        <f t="shared" si="81"/>
        <v>2129.5</v>
      </c>
      <c r="J152" s="15">
        <f t="shared" si="81"/>
        <v>2629.5</v>
      </c>
      <c r="K152" s="15">
        <f t="shared" si="81"/>
        <v>2176.6</v>
      </c>
    </row>
    <row r="153" spans="1:11" x14ac:dyDescent="0.2">
      <c r="A153" s="1"/>
      <c r="B153" s="17" t="s">
        <v>293</v>
      </c>
      <c r="C153" s="10" t="s">
        <v>31</v>
      </c>
      <c r="D153" s="10" t="s">
        <v>33</v>
      </c>
      <c r="E153" s="24" t="s">
        <v>186</v>
      </c>
      <c r="F153" s="14"/>
      <c r="G153" s="15">
        <f>G154</f>
        <v>776.6</v>
      </c>
      <c r="H153" s="15">
        <f t="shared" ref="H153" si="82">H154</f>
        <v>0</v>
      </c>
      <c r="I153" s="15">
        <f>I154</f>
        <v>776.6</v>
      </c>
      <c r="J153" s="15">
        <f>J154</f>
        <v>776.6</v>
      </c>
      <c r="K153" s="15">
        <f>K154</f>
        <v>776.6</v>
      </c>
    </row>
    <row r="154" spans="1:11" ht="48" x14ac:dyDescent="0.2">
      <c r="A154" s="1"/>
      <c r="B154" s="25" t="s">
        <v>10</v>
      </c>
      <c r="C154" s="10" t="s">
        <v>31</v>
      </c>
      <c r="D154" s="10" t="s">
        <v>33</v>
      </c>
      <c r="E154" s="24" t="s">
        <v>186</v>
      </c>
      <c r="F154" s="14">
        <v>100</v>
      </c>
      <c r="G154" s="15">
        <f t="shared" ref="G154:K154" si="83">G155</f>
        <v>776.6</v>
      </c>
      <c r="H154" s="15">
        <f t="shared" si="83"/>
        <v>0</v>
      </c>
      <c r="I154" s="15">
        <f t="shared" si="83"/>
        <v>776.6</v>
      </c>
      <c r="J154" s="15">
        <f t="shared" si="83"/>
        <v>776.6</v>
      </c>
      <c r="K154" s="15">
        <f t="shared" si="83"/>
        <v>776.6</v>
      </c>
    </row>
    <row r="155" spans="1:11" x14ac:dyDescent="0.2">
      <c r="A155" s="1"/>
      <c r="B155" s="18" t="s">
        <v>71</v>
      </c>
      <c r="C155" s="13" t="s">
        <v>31</v>
      </c>
      <c r="D155" s="13" t="s">
        <v>33</v>
      </c>
      <c r="E155" s="24" t="s">
        <v>186</v>
      </c>
      <c r="F155" s="14">
        <v>110</v>
      </c>
      <c r="G155" s="15">
        <v>776.6</v>
      </c>
      <c r="H155" s="15"/>
      <c r="I155" s="15">
        <f>G155+H155</f>
        <v>776.6</v>
      </c>
      <c r="J155" s="15">
        <v>776.6</v>
      </c>
      <c r="K155" s="15">
        <v>776.6</v>
      </c>
    </row>
    <row r="156" spans="1:11" ht="24" hidden="1" x14ac:dyDescent="0.2">
      <c r="A156" s="1"/>
      <c r="B156" s="17" t="s">
        <v>294</v>
      </c>
      <c r="C156" s="10" t="s">
        <v>31</v>
      </c>
      <c r="D156" s="10" t="s">
        <v>33</v>
      </c>
      <c r="E156" s="10" t="s">
        <v>187</v>
      </c>
      <c r="F156" s="14"/>
      <c r="G156" s="15">
        <f t="shared" ref="G156:K159" si="84">G157</f>
        <v>0</v>
      </c>
      <c r="H156" s="15">
        <f t="shared" si="84"/>
        <v>0</v>
      </c>
      <c r="I156" s="15">
        <f t="shared" si="84"/>
        <v>0</v>
      </c>
      <c r="J156" s="15">
        <f t="shared" si="84"/>
        <v>0</v>
      </c>
      <c r="K156" s="15">
        <f t="shared" si="84"/>
        <v>0</v>
      </c>
    </row>
    <row r="157" spans="1:11" ht="48" hidden="1" x14ac:dyDescent="0.2">
      <c r="A157" s="1"/>
      <c r="B157" s="18" t="s">
        <v>10</v>
      </c>
      <c r="C157" s="10" t="s">
        <v>31</v>
      </c>
      <c r="D157" s="10" t="s">
        <v>33</v>
      </c>
      <c r="E157" s="10" t="s">
        <v>187</v>
      </c>
      <c r="F157" s="14">
        <v>100</v>
      </c>
      <c r="G157" s="15">
        <f>G158</f>
        <v>0</v>
      </c>
      <c r="H157" s="15">
        <f t="shared" si="84"/>
        <v>0</v>
      </c>
      <c r="I157" s="15">
        <f>I158</f>
        <v>0</v>
      </c>
      <c r="J157" s="15">
        <f>J158</f>
        <v>0</v>
      </c>
      <c r="K157" s="15">
        <f>K158</f>
        <v>0</v>
      </c>
    </row>
    <row r="158" spans="1:11" hidden="1" x14ac:dyDescent="0.2">
      <c r="A158" s="1"/>
      <c r="B158" s="18" t="s">
        <v>71</v>
      </c>
      <c r="C158" s="10" t="s">
        <v>31</v>
      </c>
      <c r="D158" s="10" t="s">
        <v>33</v>
      </c>
      <c r="E158" s="10" t="s">
        <v>187</v>
      </c>
      <c r="F158" s="14">
        <v>110</v>
      </c>
      <c r="G158" s="15">
        <v>0</v>
      </c>
      <c r="H158" s="15"/>
      <c r="I158" s="15">
        <f>G158+H158</f>
        <v>0</v>
      </c>
      <c r="J158" s="15">
        <v>0</v>
      </c>
      <c r="K158" s="15">
        <v>0</v>
      </c>
    </row>
    <row r="159" spans="1:11" x14ac:dyDescent="0.2">
      <c r="A159" s="1"/>
      <c r="B159" s="17" t="s">
        <v>269</v>
      </c>
      <c r="C159" s="10" t="s">
        <v>31</v>
      </c>
      <c r="D159" s="10" t="s">
        <v>33</v>
      </c>
      <c r="E159" s="24" t="s">
        <v>318</v>
      </c>
      <c r="F159" s="14"/>
      <c r="G159" s="15">
        <f t="shared" si="84"/>
        <v>1352.9</v>
      </c>
      <c r="H159" s="15">
        <f t="shared" ref="H159" si="85">H160</f>
        <v>0</v>
      </c>
      <c r="I159" s="15">
        <f>I160</f>
        <v>1352.9</v>
      </c>
      <c r="J159" s="15">
        <f>J160</f>
        <v>1852.9</v>
      </c>
      <c r="K159" s="15">
        <f>K160</f>
        <v>1400</v>
      </c>
    </row>
    <row r="160" spans="1:11" ht="48" x14ac:dyDescent="0.2">
      <c r="A160" s="1"/>
      <c r="B160" s="25" t="s">
        <v>10</v>
      </c>
      <c r="C160" s="10" t="s">
        <v>31</v>
      </c>
      <c r="D160" s="10" t="s">
        <v>33</v>
      </c>
      <c r="E160" s="24" t="s">
        <v>318</v>
      </c>
      <c r="F160" s="14">
        <v>100</v>
      </c>
      <c r="G160" s="15">
        <f>G161</f>
        <v>1352.9</v>
      </c>
      <c r="H160" s="15">
        <f t="shared" ref="H160:K160" si="86">H161</f>
        <v>0</v>
      </c>
      <c r="I160" s="15">
        <f t="shared" si="86"/>
        <v>1352.9</v>
      </c>
      <c r="J160" s="15">
        <f t="shared" si="86"/>
        <v>1852.9</v>
      </c>
      <c r="K160" s="15">
        <f t="shared" si="86"/>
        <v>1400</v>
      </c>
    </row>
    <row r="161" spans="1:11" x14ac:dyDescent="0.2">
      <c r="A161" s="1"/>
      <c r="B161" s="18" t="s">
        <v>71</v>
      </c>
      <c r="C161" s="13" t="s">
        <v>31</v>
      </c>
      <c r="D161" s="13" t="s">
        <v>33</v>
      </c>
      <c r="E161" s="24" t="s">
        <v>318</v>
      </c>
      <c r="F161" s="14">
        <v>110</v>
      </c>
      <c r="G161" s="15">
        <v>1352.9</v>
      </c>
      <c r="H161" s="15"/>
      <c r="I161" s="15">
        <f>G161+H161</f>
        <v>1352.9</v>
      </c>
      <c r="J161" s="15">
        <v>1852.9</v>
      </c>
      <c r="K161" s="15">
        <v>1400</v>
      </c>
    </row>
    <row r="162" spans="1:11" hidden="1" x14ac:dyDescent="0.2">
      <c r="A162" s="1"/>
      <c r="B162" s="20" t="s">
        <v>159</v>
      </c>
      <c r="C162" s="10" t="s">
        <v>31</v>
      </c>
      <c r="D162" s="10" t="s">
        <v>41</v>
      </c>
      <c r="E162" s="10"/>
      <c r="F162" s="14" t="s">
        <v>8</v>
      </c>
      <c r="G162" s="15">
        <f>G163+G174</f>
        <v>0</v>
      </c>
      <c r="H162" s="15">
        <f>H163+H174</f>
        <v>0</v>
      </c>
      <c r="I162" s="15">
        <f>I163+I174</f>
        <v>0</v>
      </c>
      <c r="J162" s="15">
        <f>J163+J174</f>
        <v>0</v>
      </c>
      <c r="K162" s="15">
        <f>K163+K174</f>
        <v>0</v>
      </c>
    </row>
    <row r="163" spans="1:11" s="2" customFormat="1" ht="42" hidden="1" customHeight="1" x14ac:dyDescent="0.2">
      <c r="B163" s="25" t="s">
        <v>267</v>
      </c>
      <c r="C163" s="38" t="s">
        <v>31</v>
      </c>
      <c r="D163" s="10" t="s">
        <v>41</v>
      </c>
      <c r="E163" s="46" t="s">
        <v>98</v>
      </c>
      <c r="F163" s="39"/>
      <c r="G163" s="40">
        <f>G164</f>
        <v>0</v>
      </c>
      <c r="H163" s="40">
        <f t="shared" ref="H163:I166" si="87">H164</f>
        <v>0</v>
      </c>
      <c r="I163" s="40">
        <f t="shared" si="87"/>
        <v>0</v>
      </c>
      <c r="J163" s="40">
        <f t="shared" ref="J163:K166" si="88">J164</f>
        <v>0</v>
      </c>
      <c r="K163" s="40">
        <f t="shared" si="88"/>
        <v>0</v>
      </c>
    </row>
    <row r="164" spans="1:11" s="2" customFormat="1" ht="24" hidden="1" x14ac:dyDescent="0.2">
      <c r="B164" s="17" t="s">
        <v>268</v>
      </c>
      <c r="C164" s="38" t="s">
        <v>31</v>
      </c>
      <c r="D164" s="10" t="s">
        <v>41</v>
      </c>
      <c r="E164" s="22" t="s">
        <v>237</v>
      </c>
      <c r="F164" s="14"/>
      <c r="G164" s="15">
        <f>G165</f>
        <v>0</v>
      </c>
      <c r="H164" s="15">
        <f t="shared" si="87"/>
        <v>0</v>
      </c>
      <c r="I164" s="15">
        <f t="shared" si="87"/>
        <v>0</v>
      </c>
      <c r="J164" s="15">
        <f t="shared" si="88"/>
        <v>0</v>
      </c>
      <c r="K164" s="15">
        <f t="shared" si="88"/>
        <v>0</v>
      </c>
    </row>
    <row r="165" spans="1:11" ht="24" hidden="1" x14ac:dyDescent="0.2">
      <c r="A165" s="1"/>
      <c r="B165" s="18" t="s">
        <v>158</v>
      </c>
      <c r="C165" s="38" t="s">
        <v>31</v>
      </c>
      <c r="D165" s="10" t="s">
        <v>41</v>
      </c>
      <c r="E165" s="68" t="s">
        <v>236</v>
      </c>
      <c r="F165" s="14"/>
      <c r="G165" s="15">
        <f>G166</f>
        <v>0</v>
      </c>
      <c r="H165" s="15">
        <f t="shared" si="87"/>
        <v>0</v>
      </c>
      <c r="I165" s="15">
        <f>I166</f>
        <v>0</v>
      </c>
      <c r="J165" s="15">
        <f t="shared" si="88"/>
        <v>0</v>
      </c>
      <c r="K165" s="15">
        <f t="shared" si="88"/>
        <v>0</v>
      </c>
    </row>
    <row r="166" spans="1:11" ht="24" hidden="1" x14ac:dyDescent="0.2">
      <c r="A166" s="1"/>
      <c r="B166" s="18" t="s">
        <v>68</v>
      </c>
      <c r="C166" s="38" t="s">
        <v>31</v>
      </c>
      <c r="D166" s="10" t="s">
        <v>41</v>
      </c>
      <c r="E166" s="68" t="s">
        <v>236</v>
      </c>
      <c r="F166" s="14">
        <v>200</v>
      </c>
      <c r="G166" s="15">
        <f>G167</f>
        <v>0</v>
      </c>
      <c r="H166" s="15">
        <f t="shared" si="87"/>
        <v>0</v>
      </c>
      <c r="I166" s="15">
        <f>I167</f>
        <v>0</v>
      </c>
      <c r="J166" s="15">
        <f t="shared" si="88"/>
        <v>0</v>
      </c>
      <c r="K166" s="15">
        <f t="shared" si="88"/>
        <v>0</v>
      </c>
    </row>
    <row r="167" spans="1:11" ht="24" hidden="1" x14ac:dyDescent="0.2">
      <c r="A167" s="1"/>
      <c r="B167" s="18" t="s">
        <v>16</v>
      </c>
      <c r="C167" s="38" t="s">
        <v>31</v>
      </c>
      <c r="D167" s="10" t="s">
        <v>41</v>
      </c>
      <c r="E167" s="68" t="s">
        <v>236</v>
      </c>
      <c r="F167" s="14">
        <v>240</v>
      </c>
      <c r="G167" s="15">
        <v>0</v>
      </c>
      <c r="H167" s="15"/>
      <c r="I167" s="15">
        <f>G167+H167</f>
        <v>0</v>
      </c>
      <c r="J167" s="15">
        <v>0</v>
      </c>
      <c r="K167" s="15">
        <v>0</v>
      </c>
    </row>
    <row r="168" spans="1:11" x14ac:dyDescent="0.2">
      <c r="A168" s="1"/>
      <c r="B168" s="20" t="s">
        <v>34</v>
      </c>
      <c r="C168" s="10" t="s">
        <v>31</v>
      </c>
      <c r="D168" s="10" t="s">
        <v>35</v>
      </c>
      <c r="E168" s="10"/>
      <c r="F168" s="14" t="s">
        <v>8</v>
      </c>
      <c r="G168" s="15">
        <f t="shared" ref="G168:K173" si="89">G169</f>
        <v>2031</v>
      </c>
      <c r="H168" s="15">
        <f t="shared" si="89"/>
        <v>-200</v>
      </c>
      <c r="I168" s="15">
        <f t="shared" si="89"/>
        <v>1831</v>
      </c>
      <c r="J168" s="15">
        <f t="shared" si="89"/>
        <v>1237.0999999999999</v>
      </c>
      <c r="K168" s="15">
        <f t="shared" si="89"/>
        <v>0</v>
      </c>
    </row>
    <row r="169" spans="1:11" ht="24" x14ac:dyDescent="0.2">
      <c r="A169" s="1"/>
      <c r="B169" s="17" t="s">
        <v>295</v>
      </c>
      <c r="C169" s="10" t="s">
        <v>31</v>
      </c>
      <c r="D169" s="10" t="s">
        <v>35</v>
      </c>
      <c r="E169" s="10" t="s">
        <v>92</v>
      </c>
      <c r="F169" s="14"/>
      <c r="G169" s="15">
        <f t="shared" si="89"/>
        <v>2031</v>
      </c>
      <c r="H169" s="15">
        <f t="shared" si="89"/>
        <v>-200</v>
      </c>
      <c r="I169" s="15">
        <f t="shared" si="89"/>
        <v>1831</v>
      </c>
      <c r="J169" s="15">
        <f t="shared" si="89"/>
        <v>1237.0999999999999</v>
      </c>
      <c r="K169" s="15">
        <f t="shared" si="89"/>
        <v>0</v>
      </c>
    </row>
    <row r="170" spans="1:11" x14ac:dyDescent="0.2">
      <c r="A170" s="1"/>
      <c r="B170" s="17" t="s">
        <v>263</v>
      </c>
      <c r="C170" s="10" t="s">
        <v>31</v>
      </c>
      <c r="D170" s="10" t="s">
        <v>35</v>
      </c>
      <c r="E170" s="10" t="s">
        <v>241</v>
      </c>
      <c r="F170" s="14"/>
      <c r="G170" s="15">
        <f>G171</f>
        <v>2031</v>
      </c>
      <c r="H170" s="15">
        <f t="shared" si="89"/>
        <v>-200</v>
      </c>
      <c r="I170" s="15">
        <f>I171</f>
        <v>1831</v>
      </c>
      <c r="J170" s="15">
        <f>J171</f>
        <v>1237.0999999999999</v>
      </c>
      <c r="K170" s="15">
        <f>K171</f>
        <v>0</v>
      </c>
    </row>
    <row r="171" spans="1:11" x14ac:dyDescent="0.2">
      <c r="A171" s="1"/>
      <c r="B171" s="17" t="s">
        <v>296</v>
      </c>
      <c r="C171" s="10" t="s">
        <v>31</v>
      </c>
      <c r="D171" s="10" t="s">
        <v>35</v>
      </c>
      <c r="E171" s="10" t="s">
        <v>240</v>
      </c>
      <c r="F171" s="14"/>
      <c r="G171" s="15">
        <f>G172+G176+G178</f>
        <v>2031</v>
      </c>
      <c r="H171" s="15">
        <f t="shared" ref="H171" si="90">H172+H176+H178</f>
        <v>-200</v>
      </c>
      <c r="I171" s="15">
        <f>I172+I176+I178</f>
        <v>1831</v>
      </c>
      <c r="J171" s="15">
        <f>J172+J176+J178</f>
        <v>1237.0999999999999</v>
      </c>
      <c r="K171" s="15">
        <f>K172+K176+K178</f>
        <v>0</v>
      </c>
    </row>
    <row r="172" spans="1:11" hidden="1" x14ac:dyDescent="0.2">
      <c r="A172" s="1"/>
      <c r="B172" s="17" t="s">
        <v>65</v>
      </c>
      <c r="C172" s="10" t="s">
        <v>31</v>
      </c>
      <c r="D172" s="10" t="s">
        <v>35</v>
      </c>
      <c r="E172" s="68" t="s">
        <v>239</v>
      </c>
      <c r="F172" s="14"/>
      <c r="G172" s="15">
        <f>G173</f>
        <v>0</v>
      </c>
      <c r="H172" s="15">
        <f t="shared" ref="H172" si="91">H173</f>
        <v>0</v>
      </c>
      <c r="I172" s="15">
        <f>I173</f>
        <v>0</v>
      </c>
      <c r="J172" s="15">
        <f>J173</f>
        <v>0</v>
      </c>
      <c r="K172" s="15">
        <f>K173</f>
        <v>0</v>
      </c>
    </row>
    <row r="173" spans="1:11" hidden="1" x14ac:dyDescent="0.2">
      <c r="A173" s="1"/>
      <c r="B173" s="18" t="s">
        <v>18</v>
      </c>
      <c r="C173" s="10" t="s">
        <v>31</v>
      </c>
      <c r="D173" s="10" t="s">
        <v>35</v>
      </c>
      <c r="E173" s="68" t="s">
        <v>239</v>
      </c>
      <c r="F173" s="14">
        <v>800</v>
      </c>
      <c r="G173" s="15">
        <f t="shared" si="89"/>
        <v>0</v>
      </c>
      <c r="H173" s="15">
        <f t="shared" si="89"/>
        <v>0</v>
      </c>
      <c r="I173" s="15">
        <f t="shared" si="89"/>
        <v>0</v>
      </c>
      <c r="J173" s="15">
        <f t="shared" si="89"/>
        <v>0</v>
      </c>
      <c r="K173" s="15">
        <f t="shared" si="89"/>
        <v>0</v>
      </c>
    </row>
    <row r="174" spans="1:11" ht="36" hidden="1" x14ac:dyDescent="0.2">
      <c r="A174" s="1"/>
      <c r="B174" s="18" t="s">
        <v>69</v>
      </c>
      <c r="C174" s="10" t="s">
        <v>31</v>
      </c>
      <c r="D174" s="10" t="s">
        <v>35</v>
      </c>
      <c r="E174" s="68" t="s">
        <v>239</v>
      </c>
      <c r="F174" s="14">
        <v>810</v>
      </c>
      <c r="G174" s="15">
        <v>0</v>
      </c>
      <c r="H174" s="15"/>
      <c r="I174" s="15">
        <f>G174+H174</f>
        <v>0</v>
      </c>
      <c r="J174" s="15">
        <v>0</v>
      </c>
      <c r="K174" s="15">
        <v>0</v>
      </c>
    </row>
    <row r="175" spans="1:11" ht="50.25" hidden="1" customHeight="1" x14ac:dyDescent="0.2">
      <c r="A175" s="1"/>
      <c r="B175" s="17" t="s">
        <v>61</v>
      </c>
      <c r="C175" s="10" t="s">
        <v>31</v>
      </c>
      <c r="D175" s="10" t="s">
        <v>35</v>
      </c>
      <c r="E175" s="68" t="s">
        <v>238</v>
      </c>
      <c r="F175" s="14"/>
      <c r="G175" s="15">
        <f>G176</f>
        <v>0</v>
      </c>
      <c r="H175" s="15">
        <f t="shared" ref="H175:H176" si="92">H176</f>
        <v>0</v>
      </c>
      <c r="I175" s="15">
        <f t="shared" ref="I175:K176" si="93">I176</f>
        <v>0</v>
      </c>
      <c r="J175" s="15">
        <f t="shared" si="93"/>
        <v>0</v>
      </c>
      <c r="K175" s="15">
        <f t="shared" si="93"/>
        <v>0</v>
      </c>
    </row>
    <row r="176" spans="1:11" hidden="1" x14ac:dyDescent="0.2">
      <c r="A176" s="1"/>
      <c r="B176" s="17" t="s">
        <v>54</v>
      </c>
      <c r="C176" s="10" t="s">
        <v>31</v>
      </c>
      <c r="D176" s="10" t="s">
        <v>35</v>
      </c>
      <c r="E176" s="68" t="s">
        <v>238</v>
      </c>
      <c r="F176" s="14">
        <v>500</v>
      </c>
      <c r="G176" s="15">
        <f>G177</f>
        <v>0</v>
      </c>
      <c r="H176" s="15">
        <f t="shared" si="92"/>
        <v>0</v>
      </c>
      <c r="I176" s="15">
        <f t="shared" si="93"/>
        <v>0</v>
      </c>
      <c r="J176" s="15">
        <f t="shared" si="93"/>
        <v>0</v>
      </c>
      <c r="K176" s="15">
        <f t="shared" si="93"/>
        <v>0</v>
      </c>
    </row>
    <row r="177" spans="1:11" hidden="1" x14ac:dyDescent="0.2">
      <c r="A177" s="1"/>
      <c r="B177" s="18" t="s">
        <v>55</v>
      </c>
      <c r="C177" s="10" t="s">
        <v>31</v>
      </c>
      <c r="D177" s="10" t="s">
        <v>35</v>
      </c>
      <c r="E177" s="68" t="s">
        <v>238</v>
      </c>
      <c r="F177" s="14">
        <v>540</v>
      </c>
      <c r="G177" s="15">
        <v>0</v>
      </c>
      <c r="H177" s="15"/>
      <c r="I177" s="15">
        <f>G177+H177</f>
        <v>0</v>
      </c>
      <c r="J177" s="15">
        <v>0</v>
      </c>
      <c r="K177" s="15">
        <v>0</v>
      </c>
    </row>
    <row r="178" spans="1:11" x14ac:dyDescent="0.2">
      <c r="A178" s="1"/>
      <c r="B178" s="47" t="s">
        <v>269</v>
      </c>
      <c r="C178" s="38" t="s">
        <v>31</v>
      </c>
      <c r="D178" s="38" t="s">
        <v>35</v>
      </c>
      <c r="E178" s="32" t="s">
        <v>188</v>
      </c>
      <c r="F178" s="39"/>
      <c r="G178" s="40">
        <f>G179</f>
        <v>2031</v>
      </c>
      <c r="H178" s="40">
        <f t="shared" ref="H178:H179" si="94">H179</f>
        <v>-200</v>
      </c>
      <c r="I178" s="40">
        <f t="shared" ref="I178:K179" si="95">I179</f>
        <v>1831</v>
      </c>
      <c r="J178" s="40">
        <f t="shared" si="95"/>
        <v>1237.0999999999999</v>
      </c>
      <c r="K178" s="40">
        <f t="shared" si="95"/>
        <v>0</v>
      </c>
    </row>
    <row r="179" spans="1:11" ht="24" x14ac:dyDescent="0.2">
      <c r="A179" s="1"/>
      <c r="B179" s="18" t="s">
        <v>68</v>
      </c>
      <c r="C179" s="10" t="s">
        <v>31</v>
      </c>
      <c r="D179" s="10" t="s">
        <v>35</v>
      </c>
      <c r="E179" s="32" t="s">
        <v>188</v>
      </c>
      <c r="F179" s="14">
        <v>200</v>
      </c>
      <c r="G179" s="15">
        <f>G180</f>
        <v>2031</v>
      </c>
      <c r="H179" s="15">
        <f t="shared" si="94"/>
        <v>-200</v>
      </c>
      <c r="I179" s="15">
        <f t="shared" si="95"/>
        <v>1831</v>
      </c>
      <c r="J179" s="15">
        <f t="shared" si="95"/>
        <v>1237.0999999999999</v>
      </c>
      <c r="K179" s="15">
        <f t="shared" si="95"/>
        <v>0</v>
      </c>
    </row>
    <row r="180" spans="1:11" ht="24" x14ac:dyDescent="0.2">
      <c r="A180" s="1"/>
      <c r="B180" s="30" t="s">
        <v>16</v>
      </c>
      <c r="C180" s="10" t="s">
        <v>31</v>
      </c>
      <c r="D180" s="10" t="s">
        <v>35</v>
      </c>
      <c r="E180" s="32" t="s">
        <v>188</v>
      </c>
      <c r="F180" s="33">
        <v>240</v>
      </c>
      <c r="G180" s="34">
        <v>2031</v>
      </c>
      <c r="H180" s="34">
        <v>-200</v>
      </c>
      <c r="I180" s="34">
        <f>G180+H180</f>
        <v>1831</v>
      </c>
      <c r="J180" s="34">
        <v>1237.0999999999999</v>
      </c>
      <c r="K180" s="34">
        <v>0</v>
      </c>
    </row>
    <row r="181" spans="1:11" x14ac:dyDescent="0.2">
      <c r="A181" s="1"/>
      <c r="B181" s="20" t="s">
        <v>36</v>
      </c>
      <c r="C181" s="10" t="s">
        <v>31</v>
      </c>
      <c r="D181" s="10" t="s">
        <v>37</v>
      </c>
      <c r="E181" s="10"/>
      <c r="F181" s="14" t="s">
        <v>8</v>
      </c>
      <c r="G181" s="15">
        <f>G182</f>
        <v>21945</v>
      </c>
      <c r="H181" s="15">
        <f>H182</f>
        <v>2195.6999999999998</v>
      </c>
      <c r="I181" s="15">
        <f t="shared" ref="I181:K181" si="96">I182</f>
        <v>24140.7</v>
      </c>
      <c r="J181" s="15">
        <f t="shared" si="96"/>
        <v>31072.7</v>
      </c>
      <c r="K181" s="15">
        <f t="shared" si="96"/>
        <v>21945.200000000001</v>
      </c>
    </row>
    <row r="182" spans="1:11" ht="36.75" customHeight="1" x14ac:dyDescent="0.2">
      <c r="A182" s="1"/>
      <c r="B182" s="17" t="s">
        <v>295</v>
      </c>
      <c r="C182" s="10" t="s">
        <v>31</v>
      </c>
      <c r="D182" s="10" t="s">
        <v>37</v>
      </c>
      <c r="E182" s="10" t="s">
        <v>92</v>
      </c>
      <c r="F182" s="14" t="s">
        <v>8</v>
      </c>
      <c r="G182" s="15">
        <f t="shared" ref="G182:K213" si="97">G183</f>
        <v>21945</v>
      </c>
      <c r="H182" s="15">
        <f t="shared" si="97"/>
        <v>2195.6999999999998</v>
      </c>
      <c r="I182" s="15">
        <f t="shared" si="97"/>
        <v>24140.7</v>
      </c>
      <c r="J182" s="15">
        <f t="shared" si="97"/>
        <v>31072.7</v>
      </c>
      <c r="K182" s="15">
        <f t="shared" si="97"/>
        <v>21945.200000000001</v>
      </c>
    </row>
    <row r="183" spans="1:11" x14ac:dyDescent="0.2">
      <c r="A183" s="1"/>
      <c r="B183" s="17" t="s">
        <v>263</v>
      </c>
      <c r="C183" s="10" t="s">
        <v>31</v>
      </c>
      <c r="D183" s="10" t="s">
        <v>37</v>
      </c>
      <c r="E183" s="10" t="s">
        <v>241</v>
      </c>
      <c r="F183" s="14"/>
      <c r="G183" s="15">
        <f>G184</f>
        <v>21945</v>
      </c>
      <c r="H183" s="15">
        <f t="shared" si="97"/>
        <v>2195.6999999999998</v>
      </c>
      <c r="I183" s="15">
        <f>I184</f>
        <v>24140.7</v>
      </c>
      <c r="J183" s="15">
        <f>J184</f>
        <v>31072.7</v>
      </c>
      <c r="K183" s="15">
        <f>K184</f>
        <v>21945.200000000001</v>
      </c>
    </row>
    <row r="184" spans="1:11" x14ac:dyDescent="0.2">
      <c r="A184" s="1"/>
      <c r="B184" s="17" t="s">
        <v>297</v>
      </c>
      <c r="C184" s="10" t="s">
        <v>31</v>
      </c>
      <c r="D184" s="10" t="s">
        <v>37</v>
      </c>
      <c r="E184" s="10" t="s">
        <v>242</v>
      </c>
      <c r="F184" s="14"/>
      <c r="G184" s="15">
        <f>G185+G188+G191+G194+G197+G200+G203+G206+G212</f>
        <v>21945</v>
      </c>
      <c r="H184" s="15">
        <f t="shared" ref="H184:K184" si="98">H185+H188+H191+H194+H197+H200+H203+H206+H212</f>
        <v>2195.6999999999998</v>
      </c>
      <c r="I184" s="15">
        <f t="shared" si="98"/>
        <v>24140.7</v>
      </c>
      <c r="J184" s="15">
        <f t="shared" si="98"/>
        <v>31072.7</v>
      </c>
      <c r="K184" s="15">
        <f t="shared" si="98"/>
        <v>21945.200000000001</v>
      </c>
    </row>
    <row r="185" spans="1:11" ht="36" hidden="1" x14ac:dyDescent="0.2">
      <c r="A185" s="1"/>
      <c r="B185" s="18" t="s">
        <v>168</v>
      </c>
      <c r="C185" s="10" t="s">
        <v>31</v>
      </c>
      <c r="D185" s="10" t="s">
        <v>37</v>
      </c>
      <c r="E185" s="10" t="s">
        <v>189</v>
      </c>
      <c r="F185" s="39"/>
      <c r="G185" s="15">
        <f t="shared" ref="G185:K186" si="99">G186</f>
        <v>0</v>
      </c>
      <c r="H185" s="15">
        <f t="shared" si="99"/>
        <v>0</v>
      </c>
      <c r="I185" s="15">
        <f t="shared" si="99"/>
        <v>0</v>
      </c>
      <c r="J185" s="15">
        <f t="shared" si="99"/>
        <v>0</v>
      </c>
      <c r="K185" s="15">
        <f t="shared" si="99"/>
        <v>0</v>
      </c>
    </row>
    <row r="186" spans="1:11" ht="24" hidden="1" x14ac:dyDescent="0.2">
      <c r="A186" s="1"/>
      <c r="B186" s="18" t="s">
        <v>68</v>
      </c>
      <c r="C186" s="10" t="s">
        <v>31</v>
      </c>
      <c r="D186" s="10" t="s">
        <v>37</v>
      </c>
      <c r="E186" s="10" t="s">
        <v>189</v>
      </c>
      <c r="F186" s="39">
        <v>200</v>
      </c>
      <c r="G186" s="15">
        <f>G187</f>
        <v>0</v>
      </c>
      <c r="H186" s="15">
        <f t="shared" si="99"/>
        <v>0</v>
      </c>
      <c r="I186" s="15">
        <f t="shared" si="99"/>
        <v>0</v>
      </c>
      <c r="J186" s="15">
        <f>J187</f>
        <v>0</v>
      </c>
      <c r="K186" s="15">
        <f>K187</f>
        <v>0</v>
      </c>
    </row>
    <row r="187" spans="1:11" ht="24" hidden="1" x14ac:dyDescent="0.2">
      <c r="A187" s="1"/>
      <c r="B187" s="18" t="s">
        <v>16</v>
      </c>
      <c r="C187" s="10" t="s">
        <v>31</v>
      </c>
      <c r="D187" s="10" t="s">
        <v>37</v>
      </c>
      <c r="E187" s="10" t="s">
        <v>189</v>
      </c>
      <c r="F187" s="39">
        <v>240</v>
      </c>
      <c r="G187" s="40">
        <v>0</v>
      </c>
      <c r="H187" s="40"/>
      <c r="I187" s="15">
        <f>G187+H187</f>
        <v>0</v>
      </c>
      <c r="J187" s="75">
        <f>18577.2*0</f>
        <v>0</v>
      </c>
      <c r="K187" s="75">
        <f>18577.2*0</f>
        <v>0</v>
      </c>
    </row>
    <row r="188" spans="1:11" ht="36" hidden="1" x14ac:dyDescent="0.2">
      <c r="A188" s="1"/>
      <c r="B188" s="18" t="s">
        <v>169</v>
      </c>
      <c r="C188" s="10" t="s">
        <v>31</v>
      </c>
      <c r="D188" s="10" t="s">
        <v>37</v>
      </c>
      <c r="E188" s="10" t="s">
        <v>190</v>
      </c>
      <c r="F188" s="39"/>
      <c r="G188" s="15">
        <f t="shared" ref="G188:K189" si="100">G189</f>
        <v>0</v>
      </c>
      <c r="H188" s="15">
        <f t="shared" si="100"/>
        <v>0</v>
      </c>
      <c r="I188" s="15">
        <f t="shared" si="100"/>
        <v>0</v>
      </c>
      <c r="J188" s="15">
        <f t="shared" si="100"/>
        <v>0</v>
      </c>
      <c r="K188" s="15">
        <f t="shared" si="100"/>
        <v>0</v>
      </c>
    </row>
    <row r="189" spans="1:11" ht="24" hidden="1" x14ac:dyDescent="0.2">
      <c r="A189" s="1"/>
      <c r="B189" s="18" t="s">
        <v>68</v>
      </c>
      <c r="C189" s="10" t="s">
        <v>31</v>
      </c>
      <c r="D189" s="10" t="s">
        <v>37</v>
      </c>
      <c r="E189" s="10" t="s">
        <v>190</v>
      </c>
      <c r="F189" s="39">
        <v>200</v>
      </c>
      <c r="G189" s="15">
        <f>G190</f>
        <v>0</v>
      </c>
      <c r="H189" s="15">
        <f t="shared" si="100"/>
        <v>0</v>
      </c>
      <c r="I189" s="15">
        <f t="shared" si="100"/>
        <v>0</v>
      </c>
      <c r="J189" s="15">
        <f>J190</f>
        <v>0</v>
      </c>
      <c r="K189" s="15">
        <f>K190</f>
        <v>0</v>
      </c>
    </row>
    <row r="190" spans="1:11" ht="24" hidden="1" x14ac:dyDescent="0.2">
      <c r="A190" s="1"/>
      <c r="B190" s="18" t="s">
        <v>16</v>
      </c>
      <c r="C190" s="10" t="s">
        <v>31</v>
      </c>
      <c r="D190" s="10" t="s">
        <v>37</v>
      </c>
      <c r="E190" s="10" t="s">
        <v>190</v>
      </c>
      <c r="F190" s="39">
        <v>240</v>
      </c>
      <c r="G190" s="40">
        <v>0</v>
      </c>
      <c r="H190" s="40"/>
      <c r="I190" s="15">
        <f>G190+H190</f>
        <v>0</v>
      </c>
      <c r="J190" s="75">
        <f>977.7*0</f>
        <v>0</v>
      </c>
      <c r="K190" s="75">
        <f>977.7*0</f>
        <v>0</v>
      </c>
    </row>
    <row r="191" spans="1:11" ht="36" hidden="1" x14ac:dyDescent="0.2">
      <c r="A191" s="1"/>
      <c r="B191" s="18" t="s">
        <v>333</v>
      </c>
      <c r="C191" s="38" t="s">
        <v>31</v>
      </c>
      <c r="D191" s="38" t="s">
        <v>37</v>
      </c>
      <c r="E191" s="10" t="s">
        <v>215</v>
      </c>
      <c r="F191" s="14"/>
      <c r="G191" s="15">
        <f>G192</f>
        <v>0</v>
      </c>
      <c r="H191" s="15">
        <f t="shared" ref="H191:H192" si="101">H192</f>
        <v>0</v>
      </c>
      <c r="I191" s="15">
        <f t="shared" ref="I191:K192" si="102">I192</f>
        <v>0</v>
      </c>
      <c r="J191" s="15">
        <f t="shared" si="102"/>
        <v>0</v>
      </c>
      <c r="K191" s="15">
        <f t="shared" si="102"/>
        <v>0</v>
      </c>
    </row>
    <row r="192" spans="1:11" ht="24" hidden="1" x14ac:dyDescent="0.2">
      <c r="A192" s="1"/>
      <c r="B192" s="18" t="s">
        <v>68</v>
      </c>
      <c r="C192" s="38" t="s">
        <v>31</v>
      </c>
      <c r="D192" s="38" t="s">
        <v>37</v>
      </c>
      <c r="E192" s="10" t="s">
        <v>215</v>
      </c>
      <c r="F192" s="14">
        <v>200</v>
      </c>
      <c r="G192" s="15">
        <f>G193</f>
        <v>0</v>
      </c>
      <c r="H192" s="15">
        <f t="shared" si="101"/>
        <v>0</v>
      </c>
      <c r="I192" s="15">
        <f t="shared" si="102"/>
        <v>0</v>
      </c>
      <c r="J192" s="15">
        <f t="shared" si="102"/>
        <v>0</v>
      </c>
      <c r="K192" s="15">
        <f t="shared" si="102"/>
        <v>0</v>
      </c>
    </row>
    <row r="193" spans="1:11" ht="24" hidden="1" x14ac:dyDescent="0.2">
      <c r="A193" s="1"/>
      <c r="B193" s="18" t="s">
        <v>16</v>
      </c>
      <c r="C193" s="38" t="s">
        <v>31</v>
      </c>
      <c r="D193" s="38" t="s">
        <v>37</v>
      </c>
      <c r="E193" s="10" t="s">
        <v>215</v>
      </c>
      <c r="F193" s="14">
        <v>240</v>
      </c>
      <c r="G193" s="15">
        <v>0</v>
      </c>
      <c r="H193" s="15"/>
      <c r="I193" s="15">
        <f>G193+H193</f>
        <v>0</v>
      </c>
      <c r="J193" s="76"/>
      <c r="K193" s="76"/>
    </row>
    <row r="194" spans="1:11" ht="48" hidden="1" x14ac:dyDescent="0.2">
      <c r="A194" s="1"/>
      <c r="B194" s="18" t="s">
        <v>334</v>
      </c>
      <c r="C194" s="38" t="s">
        <v>31</v>
      </c>
      <c r="D194" s="38" t="s">
        <v>37</v>
      </c>
      <c r="E194" s="10" t="s">
        <v>216</v>
      </c>
      <c r="F194" s="14"/>
      <c r="G194" s="15">
        <f>G195</f>
        <v>0</v>
      </c>
      <c r="H194" s="15">
        <f t="shared" ref="H194:H195" si="103">H195</f>
        <v>0</v>
      </c>
      <c r="I194" s="15">
        <f t="shared" ref="I194:K195" si="104">I195</f>
        <v>0</v>
      </c>
      <c r="J194" s="15">
        <f t="shared" si="104"/>
        <v>0</v>
      </c>
      <c r="K194" s="15">
        <f t="shared" si="104"/>
        <v>0</v>
      </c>
    </row>
    <row r="195" spans="1:11" ht="24" hidden="1" x14ac:dyDescent="0.2">
      <c r="A195" s="1"/>
      <c r="B195" s="18" t="s">
        <v>68</v>
      </c>
      <c r="C195" s="38" t="s">
        <v>31</v>
      </c>
      <c r="D195" s="38" t="s">
        <v>37</v>
      </c>
      <c r="E195" s="10" t="s">
        <v>216</v>
      </c>
      <c r="F195" s="14">
        <v>200</v>
      </c>
      <c r="G195" s="15">
        <f>G196</f>
        <v>0</v>
      </c>
      <c r="H195" s="15">
        <f t="shared" si="103"/>
        <v>0</v>
      </c>
      <c r="I195" s="15">
        <f t="shared" si="104"/>
        <v>0</v>
      </c>
      <c r="J195" s="15">
        <f t="shared" si="104"/>
        <v>0</v>
      </c>
      <c r="K195" s="15">
        <f t="shared" si="104"/>
        <v>0</v>
      </c>
    </row>
    <row r="196" spans="1:11" ht="24" hidden="1" x14ac:dyDescent="0.2">
      <c r="A196" s="1"/>
      <c r="B196" s="18" t="s">
        <v>16</v>
      </c>
      <c r="C196" s="38" t="s">
        <v>31</v>
      </c>
      <c r="D196" s="38" t="s">
        <v>37</v>
      </c>
      <c r="E196" s="10" t="s">
        <v>216</v>
      </c>
      <c r="F196" s="14">
        <v>240</v>
      </c>
      <c r="G196" s="15">
        <v>0</v>
      </c>
      <c r="H196" s="15"/>
      <c r="I196" s="15">
        <f>G196+H196</f>
        <v>0</v>
      </c>
      <c r="J196" s="76"/>
      <c r="K196" s="76"/>
    </row>
    <row r="197" spans="1:11" ht="36" hidden="1" x14ac:dyDescent="0.2">
      <c r="A197" s="1"/>
      <c r="B197" s="18" t="s">
        <v>333</v>
      </c>
      <c r="C197" s="38" t="s">
        <v>31</v>
      </c>
      <c r="D197" s="38" t="s">
        <v>37</v>
      </c>
      <c r="E197" s="10" t="s">
        <v>335</v>
      </c>
      <c r="F197" s="14"/>
      <c r="G197" s="15">
        <f>G198</f>
        <v>0</v>
      </c>
      <c r="H197" s="15">
        <f t="shared" ref="H197:K198" si="105">H198</f>
        <v>0</v>
      </c>
      <c r="I197" s="15">
        <f t="shared" si="105"/>
        <v>0</v>
      </c>
      <c r="J197" s="15">
        <f t="shared" si="105"/>
        <v>9120</v>
      </c>
      <c r="K197" s="15">
        <f t="shared" si="105"/>
        <v>0</v>
      </c>
    </row>
    <row r="198" spans="1:11" ht="24" hidden="1" x14ac:dyDescent="0.2">
      <c r="A198" s="1"/>
      <c r="B198" s="18" t="s">
        <v>68</v>
      </c>
      <c r="C198" s="38" t="s">
        <v>31</v>
      </c>
      <c r="D198" s="38" t="s">
        <v>37</v>
      </c>
      <c r="E198" s="10" t="s">
        <v>335</v>
      </c>
      <c r="F198" s="14">
        <v>200</v>
      </c>
      <c r="G198" s="15">
        <f>G199</f>
        <v>0</v>
      </c>
      <c r="H198" s="15">
        <f t="shared" si="105"/>
        <v>0</v>
      </c>
      <c r="I198" s="15">
        <f t="shared" si="105"/>
        <v>0</v>
      </c>
      <c r="J198" s="15">
        <f t="shared" si="105"/>
        <v>9120</v>
      </c>
      <c r="K198" s="15">
        <f t="shared" si="105"/>
        <v>0</v>
      </c>
    </row>
    <row r="199" spans="1:11" ht="24" hidden="1" x14ac:dyDescent="0.2">
      <c r="A199" s="1"/>
      <c r="B199" s="18" t="s">
        <v>16</v>
      </c>
      <c r="C199" s="38" t="s">
        <v>31</v>
      </c>
      <c r="D199" s="38" t="s">
        <v>37</v>
      </c>
      <c r="E199" s="69" t="s">
        <v>335</v>
      </c>
      <c r="F199" s="14">
        <v>240</v>
      </c>
      <c r="G199" s="15"/>
      <c r="H199" s="15"/>
      <c r="I199" s="15">
        <f>G199+H199</f>
        <v>0</v>
      </c>
      <c r="J199" s="76">
        <v>9120</v>
      </c>
      <c r="K199" s="76">
        <f>9120-9120</f>
        <v>0</v>
      </c>
    </row>
    <row r="200" spans="1:11" ht="48" hidden="1" x14ac:dyDescent="0.2">
      <c r="A200" s="1"/>
      <c r="B200" s="18" t="s">
        <v>334</v>
      </c>
      <c r="C200" s="38" t="s">
        <v>31</v>
      </c>
      <c r="D200" s="38" t="s">
        <v>37</v>
      </c>
      <c r="E200" s="10" t="s">
        <v>336</v>
      </c>
      <c r="F200" s="14"/>
      <c r="G200" s="15">
        <f>G201</f>
        <v>0</v>
      </c>
      <c r="H200" s="15">
        <f t="shared" ref="H200:K201" si="106">H201</f>
        <v>0</v>
      </c>
      <c r="I200" s="15">
        <f t="shared" si="106"/>
        <v>0</v>
      </c>
      <c r="J200" s="15">
        <f t="shared" si="106"/>
        <v>480</v>
      </c>
      <c r="K200" s="15">
        <f t="shared" si="106"/>
        <v>0</v>
      </c>
    </row>
    <row r="201" spans="1:11" ht="24" hidden="1" x14ac:dyDescent="0.2">
      <c r="A201" s="1"/>
      <c r="B201" s="18" t="s">
        <v>68</v>
      </c>
      <c r="C201" s="38" t="s">
        <v>31</v>
      </c>
      <c r="D201" s="38" t="s">
        <v>37</v>
      </c>
      <c r="E201" s="10" t="s">
        <v>336</v>
      </c>
      <c r="F201" s="14">
        <v>200</v>
      </c>
      <c r="G201" s="15">
        <f>G202</f>
        <v>0</v>
      </c>
      <c r="H201" s="15">
        <f t="shared" si="106"/>
        <v>0</v>
      </c>
      <c r="I201" s="15">
        <f t="shared" si="106"/>
        <v>0</v>
      </c>
      <c r="J201" s="15">
        <f t="shared" si="106"/>
        <v>480</v>
      </c>
      <c r="K201" s="15">
        <f t="shared" si="106"/>
        <v>0</v>
      </c>
    </row>
    <row r="202" spans="1:11" ht="24" hidden="1" x14ac:dyDescent="0.2">
      <c r="A202" s="1"/>
      <c r="B202" s="18" t="s">
        <v>16</v>
      </c>
      <c r="C202" s="38" t="s">
        <v>31</v>
      </c>
      <c r="D202" s="38" t="s">
        <v>37</v>
      </c>
      <c r="E202" s="69" t="s">
        <v>336</v>
      </c>
      <c r="F202" s="14">
        <v>240</v>
      </c>
      <c r="G202" s="15"/>
      <c r="H202" s="15"/>
      <c r="I202" s="15">
        <f>G202+H202</f>
        <v>0</v>
      </c>
      <c r="J202" s="76">
        <v>480</v>
      </c>
      <c r="K202" s="76">
        <f>480-480</f>
        <v>0</v>
      </c>
    </row>
    <row r="203" spans="1:11" s="2" customFormat="1" ht="24" hidden="1" x14ac:dyDescent="0.2">
      <c r="B203" s="45" t="s">
        <v>160</v>
      </c>
      <c r="C203" s="38" t="s">
        <v>31</v>
      </c>
      <c r="D203" s="10" t="s">
        <v>37</v>
      </c>
      <c r="E203" s="71" t="s">
        <v>161</v>
      </c>
      <c r="F203" s="39"/>
      <c r="G203" s="40">
        <f>G204</f>
        <v>0</v>
      </c>
      <c r="H203" s="40">
        <f t="shared" ref="H203" si="107">H204</f>
        <v>0</v>
      </c>
      <c r="I203" s="40">
        <f>I204</f>
        <v>0</v>
      </c>
      <c r="J203" s="40">
        <f>J204</f>
        <v>0</v>
      </c>
      <c r="K203" s="40">
        <f>K204</f>
        <v>0</v>
      </c>
    </row>
    <row r="204" spans="1:11" s="2" customFormat="1" ht="24" hidden="1" x14ac:dyDescent="0.2">
      <c r="B204" s="18" t="s">
        <v>68</v>
      </c>
      <c r="C204" s="38" t="s">
        <v>31</v>
      </c>
      <c r="D204" s="10" t="s">
        <v>37</v>
      </c>
      <c r="E204" s="71" t="s">
        <v>161</v>
      </c>
      <c r="F204" s="14">
        <v>200</v>
      </c>
      <c r="G204" s="15">
        <f t="shared" ref="G204:K204" si="108">G205</f>
        <v>0</v>
      </c>
      <c r="H204" s="15">
        <f t="shared" si="108"/>
        <v>0</v>
      </c>
      <c r="I204" s="15">
        <f t="shared" si="108"/>
        <v>0</v>
      </c>
      <c r="J204" s="15">
        <f t="shared" si="108"/>
        <v>0</v>
      </c>
      <c r="K204" s="15">
        <f t="shared" si="108"/>
        <v>0</v>
      </c>
    </row>
    <row r="205" spans="1:11" s="2" customFormat="1" ht="24" hidden="1" x14ac:dyDescent="0.2">
      <c r="B205" s="18" t="s">
        <v>16</v>
      </c>
      <c r="C205" s="38" t="s">
        <v>31</v>
      </c>
      <c r="D205" s="10" t="s">
        <v>37</v>
      </c>
      <c r="E205" s="71" t="s">
        <v>161</v>
      </c>
      <c r="F205" s="14">
        <v>240</v>
      </c>
      <c r="G205" s="15">
        <v>0</v>
      </c>
      <c r="H205" s="15"/>
      <c r="I205" s="15">
        <f>G205+H205</f>
        <v>0</v>
      </c>
      <c r="J205" s="15"/>
      <c r="K205" s="15"/>
    </row>
    <row r="206" spans="1:11" s="2" customFormat="1" ht="24" hidden="1" x14ac:dyDescent="0.2">
      <c r="B206" s="17" t="s">
        <v>160</v>
      </c>
      <c r="C206" s="38" t="s">
        <v>31</v>
      </c>
      <c r="D206" s="10" t="s">
        <v>37</v>
      </c>
      <c r="E206" s="68" t="s">
        <v>162</v>
      </c>
      <c r="F206" s="14"/>
      <c r="G206" s="15">
        <f t="shared" ref="G206:K207" si="109">G207</f>
        <v>0</v>
      </c>
      <c r="H206" s="15">
        <f t="shared" si="109"/>
        <v>0</v>
      </c>
      <c r="I206" s="15">
        <f t="shared" si="109"/>
        <v>0</v>
      </c>
      <c r="J206" s="15">
        <f t="shared" si="109"/>
        <v>0</v>
      </c>
      <c r="K206" s="15">
        <f t="shared" si="109"/>
        <v>0</v>
      </c>
    </row>
    <row r="207" spans="1:11" s="2" customFormat="1" ht="24" hidden="1" x14ac:dyDescent="0.2">
      <c r="B207" s="18" t="s">
        <v>68</v>
      </c>
      <c r="C207" s="38" t="s">
        <v>31</v>
      </c>
      <c r="D207" s="10" t="s">
        <v>37</v>
      </c>
      <c r="E207" s="68" t="s">
        <v>162</v>
      </c>
      <c r="F207" s="14">
        <v>200</v>
      </c>
      <c r="G207" s="15">
        <f t="shared" si="109"/>
        <v>0</v>
      </c>
      <c r="H207" s="15">
        <f t="shared" si="109"/>
        <v>0</v>
      </c>
      <c r="I207" s="15">
        <f t="shared" si="109"/>
        <v>0</v>
      </c>
      <c r="J207" s="15">
        <f t="shared" si="109"/>
        <v>0</v>
      </c>
      <c r="K207" s="15">
        <f t="shared" si="109"/>
        <v>0</v>
      </c>
    </row>
    <row r="208" spans="1:11" s="2" customFormat="1" ht="24" hidden="1" x14ac:dyDescent="0.2">
      <c r="B208" s="18" t="s">
        <v>16</v>
      </c>
      <c r="C208" s="38" t="s">
        <v>31</v>
      </c>
      <c r="D208" s="10" t="s">
        <v>37</v>
      </c>
      <c r="E208" s="68" t="s">
        <v>162</v>
      </c>
      <c r="F208" s="14">
        <v>240</v>
      </c>
      <c r="G208" s="15">
        <v>0</v>
      </c>
      <c r="H208" s="15"/>
      <c r="I208" s="15">
        <f>G208+H208</f>
        <v>0</v>
      </c>
      <c r="J208" s="15"/>
      <c r="K208" s="15"/>
    </row>
    <row r="209" spans="1:11" ht="24" hidden="1" x14ac:dyDescent="0.2">
      <c r="A209" s="1"/>
      <c r="B209" s="17" t="s">
        <v>62</v>
      </c>
      <c r="C209" s="38" t="s">
        <v>31</v>
      </c>
      <c r="D209" s="38" t="s">
        <v>37</v>
      </c>
      <c r="E209" s="68" t="s">
        <v>243</v>
      </c>
      <c r="F209" s="14"/>
      <c r="G209" s="15">
        <f>G210</f>
        <v>0</v>
      </c>
      <c r="H209" s="15">
        <f t="shared" ref="H209" si="110">H210</f>
        <v>0</v>
      </c>
      <c r="I209" s="15">
        <f>I210</f>
        <v>0</v>
      </c>
      <c r="J209" s="15">
        <f>J210</f>
        <v>0</v>
      </c>
      <c r="K209" s="15">
        <f>K210</f>
        <v>0</v>
      </c>
    </row>
    <row r="210" spans="1:11" ht="24" hidden="1" x14ac:dyDescent="0.2">
      <c r="A210" s="1"/>
      <c r="B210" s="18" t="s">
        <v>68</v>
      </c>
      <c r="C210" s="38" t="s">
        <v>31</v>
      </c>
      <c r="D210" s="38" t="s">
        <v>37</v>
      </c>
      <c r="E210" s="68" t="s">
        <v>244</v>
      </c>
      <c r="F210" s="14">
        <v>200</v>
      </c>
      <c r="G210" s="15">
        <f t="shared" ref="G210:K210" si="111">G211</f>
        <v>0</v>
      </c>
      <c r="H210" s="15">
        <f t="shared" si="111"/>
        <v>0</v>
      </c>
      <c r="I210" s="15">
        <f t="shared" si="111"/>
        <v>0</v>
      </c>
      <c r="J210" s="15">
        <f t="shared" si="111"/>
        <v>0</v>
      </c>
      <c r="K210" s="15">
        <f t="shared" si="111"/>
        <v>0</v>
      </c>
    </row>
    <row r="211" spans="1:11" ht="24" hidden="1" x14ac:dyDescent="0.2">
      <c r="A211" s="48"/>
      <c r="B211" s="18" t="s">
        <v>16</v>
      </c>
      <c r="C211" s="38" t="s">
        <v>31</v>
      </c>
      <c r="D211" s="38" t="s">
        <v>37</v>
      </c>
      <c r="E211" s="68" t="s">
        <v>136</v>
      </c>
      <c r="F211" s="14">
        <v>240</v>
      </c>
      <c r="G211" s="15">
        <v>0</v>
      </c>
      <c r="H211" s="15"/>
      <c r="I211" s="15">
        <f>G211+H211</f>
        <v>0</v>
      </c>
      <c r="J211" s="15">
        <v>0</v>
      </c>
      <c r="K211" s="15">
        <v>0</v>
      </c>
    </row>
    <row r="212" spans="1:11" x14ac:dyDescent="0.2">
      <c r="A212" s="1"/>
      <c r="B212" s="18" t="s">
        <v>269</v>
      </c>
      <c r="C212" s="10" t="s">
        <v>31</v>
      </c>
      <c r="D212" s="10" t="s">
        <v>37</v>
      </c>
      <c r="E212" s="10" t="s">
        <v>191</v>
      </c>
      <c r="F212" s="14"/>
      <c r="G212" s="15">
        <f>G213</f>
        <v>21945</v>
      </c>
      <c r="H212" s="15">
        <f t="shared" si="97"/>
        <v>2195.6999999999998</v>
      </c>
      <c r="I212" s="15">
        <f t="shared" ref="I212:K213" si="112">I213</f>
        <v>24140.7</v>
      </c>
      <c r="J212" s="15">
        <f t="shared" si="112"/>
        <v>21472.7</v>
      </c>
      <c r="K212" s="15">
        <f t="shared" si="112"/>
        <v>21945.200000000001</v>
      </c>
    </row>
    <row r="213" spans="1:11" s="2" customFormat="1" ht="24" x14ac:dyDescent="0.2">
      <c r="A213" s="1"/>
      <c r="B213" s="18" t="s">
        <v>68</v>
      </c>
      <c r="C213" s="10" t="s">
        <v>31</v>
      </c>
      <c r="D213" s="10" t="s">
        <v>37</v>
      </c>
      <c r="E213" s="10" t="s">
        <v>191</v>
      </c>
      <c r="F213" s="14">
        <v>200</v>
      </c>
      <c r="G213" s="15">
        <f>G214</f>
        <v>21945</v>
      </c>
      <c r="H213" s="15">
        <f t="shared" si="97"/>
        <v>2195.6999999999998</v>
      </c>
      <c r="I213" s="15">
        <f t="shared" si="112"/>
        <v>24140.7</v>
      </c>
      <c r="J213" s="15">
        <f t="shared" si="112"/>
        <v>21472.7</v>
      </c>
      <c r="K213" s="15">
        <f t="shared" si="112"/>
        <v>21945.200000000001</v>
      </c>
    </row>
    <row r="214" spans="1:11" s="2" customFormat="1" ht="24" x14ac:dyDescent="0.2">
      <c r="A214" s="1"/>
      <c r="B214" s="18" t="s">
        <v>16</v>
      </c>
      <c r="C214" s="10" t="s">
        <v>31</v>
      </c>
      <c r="D214" s="10" t="s">
        <v>37</v>
      </c>
      <c r="E214" s="10" t="s">
        <v>191</v>
      </c>
      <c r="F214" s="14">
        <v>240</v>
      </c>
      <c r="G214" s="15">
        <v>21945</v>
      </c>
      <c r="H214" s="15">
        <v>2195.6999999999998</v>
      </c>
      <c r="I214" s="15">
        <f>G214+H214</f>
        <v>24140.7</v>
      </c>
      <c r="J214" s="76">
        <f>21952.7-480</f>
        <v>21472.7</v>
      </c>
      <c r="K214" s="76">
        <f>21465.2+480</f>
        <v>21945.200000000001</v>
      </c>
    </row>
    <row r="215" spans="1:11" s="2" customFormat="1" x14ac:dyDescent="0.2">
      <c r="A215" s="1"/>
      <c r="B215" s="20" t="s">
        <v>38</v>
      </c>
      <c r="C215" s="10" t="s">
        <v>31</v>
      </c>
      <c r="D215" s="10" t="s">
        <v>39</v>
      </c>
      <c r="E215" s="10"/>
      <c r="F215" s="14" t="s">
        <v>8</v>
      </c>
      <c r="G215" s="15">
        <f t="shared" ref="G215:K220" si="113">G216</f>
        <v>1166.2</v>
      </c>
      <c r="H215" s="15">
        <f t="shared" si="113"/>
        <v>0</v>
      </c>
      <c r="I215" s="15">
        <f t="shared" si="113"/>
        <v>1166.2</v>
      </c>
      <c r="J215" s="15">
        <f t="shared" si="113"/>
        <v>200</v>
      </c>
      <c r="K215" s="15">
        <f t="shared" si="113"/>
        <v>0</v>
      </c>
    </row>
    <row r="216" spans="1:11" ht="24" x14ac:dyDescent="0.2">
      <c r="A216" s="1"/>
      <c r="B216" s="18" t="s">
        <v>298</v>
      </c>
      <c r="C216" s="10" t="s">
        <v>31</v>
      </c>
      <c r="D216" s="10" t="s">
        <v>39</v>
      </c>
      <c r="E216" s="10" t="s">
        <v>93</v>
      </c>
      <c r="F216" s="14" t="s">
        <v>8</v>
      </c>
      <c r="G216" s="15">
        <f t="shared" si="113"/>
        <v>1166.2</v>
      </c>
      <c r="H216" s="15">
        <f t="shared" si="113"/>
        <v>0</v>
      </c>
      <c r="I216" s="15">
        <f t="shared" si="113"/>
        <v>1166.2</v>
      </c>
      <c r="J216" s="15">
        <f t="shared" si="113"/>
        <v>200</v>
      </c>
      <c r="K216" s="15">
        <f t="shared" si="113"/>
        <v>0</v>
      </c>
    </row>
    <row r="217" spans="1:11" x14ac:dyDescent="0.2">
      <c r="A217" s="1"/>
      <c r="B217" s="17" t="s">
        <v>263</v>
      </c>
      <c r="C217" s="10" t="s">
        <v>31</v>
      </c>
      <c r="D217" s="10" t="s">
        <v>39</v>
      </c>
      <c r="E217" s="10" t="s">
        <v>245</v>
      </c>
      <c r="F217" s="19"/>
      <c r="G217" s="15">
        <f>G218</f>
        <v>1166.2</v>
      </c>
      <c r="H217" s="15">
        <f>H219</f>
        <v>0</v>
      </c>
      <c r="I217" s="15">
        <f>I219</f>
        <v>1166.2</v>
      </c>
      <c r="J217" s="15">
        <f>J219</f>
        <v>200</v>
      </c>
      <c r="K217" s="15">
        <f>K219</f>
        <v>0</v>
      </c>
    </row>
    <row r="218" spans="1:11" ht="24" x14ac:dyDescent="0.2">
      <c r="A218" s="1"/>
      <c r="B218" s="17" t="s">
        <v>311</v>
      </c>
      <c r="C218" s="10" t="s">
        <v>31</v>
      </c>
      <c r="D218" s="10" t="s">
        <v>39</v>
      </c>
      <c r="E218" s="10" t="s">
        <v>310</v>
      </c>
      <c r="F218" s="19"/>
      <c r="G218" s="15">
        <f>G219</f>
        <v>1166.2</v>
      </c>
      <c r="H218" s="15"/>
      <c r="I218" s="15"/>
      <c r="J218" s="15"/>
      <c r="K218" s="15"/>
    </row>
    <row r="219" spans="1:11" x14ac:dyDescent="0.2">
      <c r="A219" s="1"/>
      <c r="B219" s="17" t="s">
        <v>299</v>
      </c>
      <c r="C219" s="10" t="s">
        <v>31</v>
      </c>
      <c r="D219" s="10" t="s">
        <v>39</v>
      </c>
      <c r="E219" s="10" t="s">
        <v>192</v>
      </c>
      <c r="F219" s="19"/>
      <c r="G219" s="15">
        <f>G220</f>
        <v>1166.2</v>
      </c>
      <c r="H219" s="15">
        <f t="shared" si="113"/>
        <v>0</v>
      </c>
      <c r="I219" s="15">
        <f t="shared" ref="I219:K220" si="114">I220</f>
        <v>1166.2</v>
      </c>
      <c r="J219" s="15">
        <f t="shared" si="114"/>
        <v>200</v>
      </c>
      <c r="K219" s="15">
        <f t="shared" si="114"/>
        <v>0</v>
      </c>
    </row>
    <row r="220" spans="1:11" ht="24" x14ac:dyDescent="0.2">
      <c r="A220" s="1"/>
      <c r="B220" s="18" t="s">
        <v>68</v>
      </c>
      <c r="C220" s="10" t="s">
        <v>31</v>
      </c>
      <c r="D220" s="10" t="s">
        <v>39</v>
      </c>
      <c r="E220" s="10" t="s">
        <v>192</v>
      </c>
      <c r="F220" s="14" t="s">
        <v>15</v>
      </c>
      <c r="G220" s="15">
        <f>G221</f>
        <v>1166.2</v>
      </c>
      <c r="H220" s="15">
        <f t="shared" si="113"/>
        <v>0</v>
      </c>
      <c r="I220" s="15">
        <f t="shared" si="114"/>
        <v>1166.2</v>
      </c>
      <c r="J220" s="15">
        <f t="shared" si="114"/>
        <v>200</v>
      </c>
      <c r="K220" s="15">
        <f t="shared" si="114"/>
        <v>0</v>
      </c>
    </row>
    <row r="221" spans="1:11" ht="24" x14ac:dyDescent="0.2">
      <c r="A221" s="1"/>
      <c r="B221" s="18" t="s">
        <v>16</v>
      </c>
      <c r="C221" s="10" t="s">
        <v>31</v>
      </c>
      <c r="D221" s="10" t="s">
        <v>39</v>
      </c>
      <c r="E221" s="10" t="s">
        <v>192</v>
      </c>
      <c r="F221" s="14" t="s">
        <v>17</v>
      </c>
      <c r="G221" s="15">
        <f>1166.2</f>
        <v>1166.2</v>
      </c>
      <c r="H221" s="15"/>
      <c r="I221" s="15">
        <f>G221+H221</f>
        <v>1166.2</v>
      </c>
      <c r="J221" s="15">
        <v>200</v>
      </c>
      <c r="K221" s="15">
        <v>0</v>
      </c>
    </row>
    <row r="222" spans="1:11" hidden="1" x14ac:dyDescent="0.2">
      <c r="A222" s="1"/>
      <c r="B222" s="18" t="s">
        <v>111</v>
      </c>
      <c r="C222" s="10" t="s">
        <v>31</v>
      </c>
      <c r="D222" s="10" t="s">
        <v>110</v>
      </c>
      <c r="E222" s="10"/>
      <c r="F222" s="14"/>
      <c r="G222" s="15">
        <f>G223</f>
        <v>0</v>
      </c>
      <c r="H222" s="15">
        <f t="shared" ref="H222:H223" si="115">H223</f>
        <v>0</v>
      </c>
      <c r="I222" s="15">
        <f t="shared" ref="I222:K223" si="116">I223</f>
        <v>0</v>
      </c>
      <c r="J222" s="15">
        <f t="shared" si="116"/>
        <v>0</v>
      </c>
      <c r="K222" s="15">
        <f t="shared" si="116"/>
        <v>0</v>
      </c>
    </row>
    <row r="223" spans="1:11" ht="24" hidden="1" x14ac:dyDescent="0.2">
      <c r="A223" s="1"/>
      <c r="B223" s="17" t="s">
        <v>76</v>
      </c>
      <c r="C223" s="10" t="s">
        <v>31</v>
      </c>
      <c r="D223" s="10" t="s">
        <v>110</v>
      </c>
      <c r="E223" s="68" t="s">
        <v>81</v>
      </c>
      <c r="F223" s="14"/>
      <c r="G223" s="15">
        <f>G224</f>
        <v>0</v>
      </c>
      <c r="H223" s="15">
        <f t="shared" si="115"/>
        <v>0</v>
      </c>
      <c r="I223" s="15">
        <f t="shared" si="116"/>
        <v>0</v>
      </c>
      <c r="J223" s="15">
        <f t="shared" si="116"/>
        <v>0</v>
      </c>
      <c r="K223" s="15">
        <f t="shared" si="116"/>
        <v>0</v>
      </c>
    </row>
    <row r="224" spans="1:11" ht="36" hidden="1" x14ac:dyDescent="0.2">
      <c r="A224" s="1"/>
      <c r="B224" s="17" t="s">
        <v>70</v>
      </c>
      <c r="C224" s="10" t="s">
        <v>31</v>
      </c>
      <c r="D224" s="10" t="s">
        <v>110</v>
      </c>
      <c r="E224" s="68" t="s">
        <v>82</v>
      </c>
      <c r="F224" s="14"/>
      <c r="G224" s="15">
        <f>G225+G228+G231+G236</f>
        <v>0</v>
      </c>
      <c r="H224" s="15">
        <f t="shared" ref="H224" si="117">H225+H228</f>
        <v>0</v>
      </c>
      <c r="I224" s="15">
        <f>I225+I228</f>
        <v>0</v>
      </c>
      <c r="J224" s="15">
        <f>J225+J228+J231+J236</f>
        <v>0</v>
      </c>
      <c r="K224" s="15">
        <f>K225+K228+K231+K236</f>
        <v>0</v>
      </c>
    </row>
    <row r="225" spans="1:11" ht="48" hidden="1" x14ac:dyDescent="0.2">
      <c r="A225" s="1"/>
      <c r="B225" s="17" t="s">
        <v>83</v>
      </c>
      <c r="C225" s="10" t="s">
        <v>31</v>
      </c>
      <c r="D225" s="10" t="s">
        <v>110</v>
      </c>
      <c r="E225" s="68" t="s">
        <v>85</v>
      </c>
      <c r="F225" s="14"/>
      <c r="G225" s="15">
        <f>G226</f>
        <v>0</v>
      </c>
      <c r="H225" s="15">
        <f t="shared" ref="H225:H226" si="118">H226</f>
        <v>0</v>
      </c>
      <c r="I225" s="15">
        <f t="shared" ref="I225:K226" si="119">I226</f>
        <v>0</v>
      </c>
      <c r="J225" s="15">
        <f t="shared" si="119"/>
        <v>0</v>
      </c>
      <c r="K225" s="15">
        <f t="shared" si="119"/>
        <v>0</v>
      </c>
    </row>
    <row r="226" spans="1:11" hidden="1" x14ac:dyDescent="0.2">
      <c r="A226" s="1"/>
      <c r="B226" s="18" t="s">
        <v>54</v>
      </c>
      <c r="C226" s="10" t="s">
        <v>31</v>
      </c>
      <c r="D226" s="10" t="s">
        <v>110</v>
      </c>
      <c r="E226" s="68" t="s">
        <v>85</v>
      </c>
      <c r="F226" s="14">
        <v>500</v>
      </c>
      <c r="G226" s="15">
        <f>G227</f>
        <v>0</v>
      </c>
      <c r="H226" s="15">
        <f t="shared" si="118"/>
        <v>0</v>
      </c>
      <c r="I226" s="15">
        <f t="shared" si="119"/>
        <v>0</v>
      </c>
      <c r="J226" s="15">
        <f t="shared" si="119"/>
        <v>0</v>
      </c>
      <c r="K226" s="15">
        <f t="shared" si="119"/>
        <v>0</v>
      </c>
    </row>
    <row r="227" spans="1:11" hidden="1" x14ac:dyDescent="0.2">
      <c r="A227" s="1"/>
      <c r="B227" s="18" t="s">
        <v>55</v>
      </c>
      <c r="C227" s="10" t="s">
        <v>31</v>
      </c>
      <c r="D227" s="10" t="s">
        <v>110</v>
      </c>
      <c r="E227" s="68" t="s">
        <v>85</v>
      </c>
      <c r="F227" s="14">
        <v>540</v>
      </c>
      <c r="G227" s="15">
        <v>0</v>
      </c>
      <c r="H227" s="15"/>
      <c r="I227" s="15">
        <v>0</v>
      </c>
      <c r="J227" s="15"/>
      <c r="K227" s="15"/>
    </row>
    <row r="228" spans="1:11" ht="60" hidden="1" x14ac:dyDescent="0.2">
      <c r="A228" s="1"/>
      <c r="B228" s="17" t="s">
        <v>86</v>
      </c>
      <c r="C228" s="10" t="s">
        <v>31</v>
      </c>
      <c r="D228" s="10" t="s">
        <v>110</v>
      </c>
      <c r="E228" s="68" t="s">
        <v>84</v>
      </c>
      <c r="F228" s="14"/>
      <c r="G228" s="15">
        <f>G229</f>
        <v>0</v>
      </c>
      <c r="H228" s="15">
        <f t="shared" ref="H228:H229" si="120">H229</f>
        <v>0</v>
      </c>
      <c r="I228" s="15">
        <f t="shared" ref="I228:K229" si="121">I229</f>
        <v>0</v>
      </c>
      <c r="J228" s="15">
        <f t="shared" si="121"/>
        <v>0</v>
      </c>
      <c r="K228" s="15">
        <f t="shared" si="121"/>
        <v>0</v>
      </c>
    </row>
    <row r="229" spans="1:11" hidden="1" x14ac:dyDescent="0.2">
      <c r="A229" s="1"/>
      <c r="B229" s="18" t="s">
        <v>54</v>
      </c>
      <c r="C229" s="10" t="s">
        <v>31</v>
      </c>
      <c r="D229" s="10" t="s">
        <v>110</v>
      </c>
      <c r="E229" s="68" t="s">
        <v>84</v>
      </c>
      <c r="F229" s="14">
        <v>500</v>
      </c>
      <c r="G229" s="15">
        <f>G230</f>
        <v>0</v>
      </c>
      <c r="H229" s="15">
        <f t="shared" si="120"/>
        <v>0</v>
      </c>
      <c r="I229" s="15">
        <f t="shared" si="121"/>
        <v>0</v>
      </c>
      <c r="J229" s="15">
        <f t="shared" si="121"/>
        <v>0</v>
      </c>
      <c r="K229" s="15">
        <f t="shared" si="121"/>
        <v>0</v>
      </c>
    </row>
    <row r="230" spans="1:11" hidden="1" x14ac:dyDescent="0.2">
      <c r="A230" s="1"/>
      <c r="B230" s="18" t="s">
        <v>55</v>
      </c>
      <c r="C230" s="10" t="s">
        <v>31</v>
      </c>
      <c r="D230" s="10" t="s">
        <v>110</v>
      </c>
      <c r="E230" s="68" t="s">
        <v>84</v>
      </c>
      <c r="F230" s="14">
        <v>540</v>
      </c>
      <c r="G230" s="15">
        <v>0</v>
      </c>
      <c r="H230" s="15"/>
      <c r="I230" s="15">
        <v>0</v>
      </c>
      <c r="J230" s="15"/>
      <c r="K230" s="15"/>
    </row>
    <row r="231" spans="1:11" ht="36" hidden="1" x14ac:dyDescent="0.2">
      <c r="A231" s="1"/>
      <c r="B231" s="17" t="s">
        <v>147</v>
      </c>
      <c r="C231" s="10" t="s">
        <v>31</v>
      </c>
      <c r="D231" s="10" t="s">
        <v>110</v>
      </c>
      <c r="E231" s="68" t="s">
        <v>145</v>
      </c>
      <c r="F231" s="14"/>
      <c r="G231" s="15">
        <f>G232+G234</f>
        <v>0</v>
      </c>
      <c r="H231" s="15">
        <f>H234</f>
        <v>0</v>
      </c>
      <c r="I231" s="15">
        <f>I234</f>
        <v>0</v>
      </c>
      <c r="J231" s="15">
        <f>J232+J234</f>
        <v>0</v>
      </c>
      <c r="K231" s="15">
        <f>K232+K234</f>
        <v>0</v>
      </c>
    </row>
    <row r="232" spans="1:11" ht="24" hidden="1" x14ac:dyDescent="0.2">
      <c r="A232" s="1"/>
      <c r="B232" s="18" t="s">
        <v>68</v>
      </c>
      <c r="C232" s="10" t="s">
        <v>31</v>
      </c>
      <c r="D232" s="10" t="s">
        <v>110</v>
      </c>
      <c r="E232" s="68" t="s">
        <v>145</v>
      </c>
      <c r="F232" s="14" t="s">
        <v>15</v>
      </c>
      <c r="G232" s="15">
        <f>G233</f>
        <v>0</v>
      </c>
      <c r="H232" s="15">
        <f t="shared" ref="H232" si="122">H233</f>
        <v>0</v>
      </c>
      <c r="I232" s="15">
        <f>I233</f>
        <v>0</v>
      </c>
      <c r="J232" s="15">
        <f>J233</f>
        <v>0</v>
      </c>
      <c r="K232" s="15">
        <f>K233</f>
        <v>0</v>
      </c>
    </row>
    <row r="233" spans="1:11" ht="24" hidden="1" x14ac:dyDescent="0.2">
      <c r="A233" s="1"/>
      <c r="B233" s="18" t="s">
        <v>16</v>
      </c>
      <c r="C233" s="10" t="s">
        <v>31</v>
      </c>
      <c r="D233" s="10" t="s">
        <v>110</v>
      </c>
      <c r="E233" s="68" t="s">
        <v>145</v>
      </c>
      <c r="F233" s="14" t="s">
        <v>17</v>
      </c>
      <c r="G233" s="15">
        <v>0</v>
      </c>
      <c r="H233" s="15"/>
      <c r="I233" s="15">
        <f>G233+H233</f>
        <v>0</v>
      </c>
      <c r="J233" s="15">
        <v>0</v>
      </c>
      <c r="K233" s="15">
        <v>0</v>
      </c>
    </row>
    <row r="234" spans="1:11" hidden="1" x14ac:dyDescent="0.2">
      <c r="A234" s="1"/>
      <c r="B234" s="18" t="s">
        <v>54</v>
      </c>
      <c r="C234" s="10" t="s">
        <v>31</v>
      </c>
      <c r="D234" s="10" t="s">
        <v>110</v>
      </c>
      <c r="E234" s="68" t="s">
        <v>145</v>
      </c>
      <c r="F234" s="14">
        <v>500</v>
      </c>
      <c r="G234" s="15">
        <f>G235</f>
        <v>0</v>
      </c>
      <c r="H234" s="15">
        <f t="shared" ref="H234" si="123">H235</f>
        <v>0</v>
      </c>
      <c r="I234" s="15">
        <f>I235</f>
        <v>0</v>
      </c>
      <c r="J234" s="15">
        <f>J235</f>
        <v>0</v>
      </c>
      <c r="K234" s="15">
        <f>K235</f>
        <v>0</v>
      </c>
    </row>
    <row r="235" spans="1:11" hidden="1" x14ac:dyDescent="0.2">
      <c r="A235" s="1"/>
      <c r="B235" s="18" t="s">
        <v>55</v>
      </c>
      <c r="C235" s="10" t="s">
        <v>31</v>
      </c>
      <c r="D235" s="10" t="s">
        <v>110</v>
      </c>
      <c r="E235" s="68" t="s">
        <v>145</v>
      </c>
      <c r="F235" s="14">
        <v>540</v>
      </c>
      <c r="G235" s="15">
        <v>0</v>
      </c>
      <c r="H235" s="15"/>
      <c r="I235" s="15">
        <v>0</v>
      </c>
      <c r="J235" s="15"/>
      <c r="K235" s="15"/>
    </row>
    <row r="236" spans="1:11" ht="36" hidden="1" x14ac:dyDescent="0.2">
      <c r="A236" s="1"/>
      <c r="B236" s="17" t="s">
        <v>148</v>
      </c>
      <c r="C236" s="10" t="s">
        <v>31</v>
      </c>
      <c r="D236" s="10" t="s">
        <v>110</v>
      </c>
      <c r="E236" s="68" t="s">
        <v>146</v>
      </c>
      <c r="F236" s="14"/>
      <c r="G236" s="15">
        <f>G237</f>
        <v>0</v>
      </c>
      <c r="H236" s="15">
        <f t="shared" ref="H236:H237" si="124">H237</f>
        <v>0</v>
      </c>
      <c r="I236" s="15">
        <f t="shared" ref="I236:K237" si="125">I237</f>
        <v>0</v>
      </c>
      <c r="J236" s="15">
        <f t="shared" si="125"/>
        <v>0</v>
      </c>
      <c r="K236" s="15">
        <f t="shared" si="125"/>
        <v>0</v>
      </c>
    </row>
    <row r="237" spans="1:11" hidden="1" x14ac:dyDescent="0.2">
      <c r="A237" s="1"/>
      <c r="B237" s="18" t="s">
        <v>54</v>
      </c>
      <c r="C237" s="10" t="s">
        <v>31</v>
      </c>
      <c r="D237" s="10" t="s">
        <v>110</v>
      </c>
      <c r="E237" s="68" t="s">
        <v>146</v>
      </c>
      <c r="F237" s="14">
        <v>500</v>
      </c>
      <c r="G237" s="15">
        <f>G238</f>
        <v>0</v>
      </c>
      <c r="H237" s="15">
        <f t="shared" si="124"/>
        <v>0</v>
      </c>
      <c r="I237" s="15">
        <f t="shared" si="125"/>
        <v>0</v>
      </c>
      <c r="J237" s="15">
        <f t="shared" si="125"/>
        <v>0</v>
      </c>
      <c r="K237" s="15">
        <f t="shared" si="125"/>
        <v>0</v>
      </c>
    </row>
    <row r="238" spans="1:11" hidden="1" x14ac:dyDescent="0.2">
      <c r="A238" s="1"/>
      <c r="B238" s="18" t="s">
        <v>55</v>
      </c>
      <c r="C238" s="10" t="s">
        <v>31</v>
      </c>
      <c r="D238" s="10" t="s">
        <v>110</v>
      </c>
      <c r="E238" s="68" t="s">
        <v>146</v>
      </c>
      <c r="F238" s="14">
        <v>540</v>
      </c>
      <c r="G238" s="15">
        <v>0</v>
      </c>
      <c r="H238" s="15"/>
      <c r="I238" s="15">
        <v>0</v>
      </c>
      <c r="J238" s="15">
        <v>0</v>
      </c>
      <c r="K238" s="15">
        <v>0</v>
      </c>
    </row>
    <row r="239" spans="1:11" x14ac:dyDescent="0.2">
      <c r="A239" s="1"/>
      <c r="B239" s="20" t="s">
        <v>40</v>
      </c>
      <c r="C239" s="10" t="s">
        <v>41</v>
      </c>
      <c r="D239" s="10" t="s">
        <v>26</v>
      </c>
      <c r="E239" s="10"/>
      <c r="F239" s="14"/>
      <c r="G239" s="15">
        <f>G240+G269+G328+G382</f>
        <v>204606.3</v>
      </c>
      <c r="H239" s="15">
        <f>H240+H269+H328+H382</f>
        <v>-3053</v>
      </c>
      <c r="I239" s="15">
        <f t="shared" ref="I239" si="126">I240+I269+I328+I382</f>
        <v>201553.3</v>
      </c>
      <c r="J239" s="15">
        <f>J240+J269+J328+J382</f>
        <v>245296.5</v>
      </c>
      <c r="K239" s="15">
        <f>K240+K269+K328+K382</f>
        <v>79648.399999999994</v>
      </c>
    </row>
    <row r="240" spans="1:11" x14ac:dyDescent="0.2">
      <c r="A240" s="1"/>
      <c r="B240" s="20" t="s">
        <v>42</v>
      </c>
      <c r="C240" s="10" t="s">
        <v>41</v>
      </c>
      <c r="D240" s="10" t="s">
        <v>33</v>
      </c>
      <c r="E240" s="10"/>
      <c r="F240" s="14"/>
      <c r="G240" s="15">
        <f>G241+G260</f>
        <v>100371.59999999999</v>
      </c>
      <c r="H240" s="15">
        <f>H241+H260</f>
        <v>-100</v>
      </c>
      <c r="I240" s="15">
        <f>I241+I260</f>
        <v>100271.59999999999</v>
      </c>
      <c r="J240" s="15">
        <f>J241+J260</f>
        <v>173100</v>
      </c>
      <c r="K240" s="15">
        <f>K241+K260</f>
        <v>0</v>
      </c>
    </row>
    <row r="241" spans="1:11" ht="24" x14ac:dyDescent="0.2">
      <c r="A241" s="1"/>
      <c r="B241" s="18" t="s">
        <v>150</v>
      </c>
      <c r="C241" s="10" t="s">
        <v>41</v>
      </c>
      <c r="D241" s="10" t="s">
        <v>33</v>
      </c>
      <c r="E241" s="10" t="s">
        <v>81</v>
      </c>
      <c r="F241" s="14"/>
      <c r="G241" s="15">
        <f>G243+G250</f>
        <v>100071.59999999999</v>
      </c>
      <c r="H241" s="15">
        <f t="shared" ref="H241:K241" si="127">H243+H250</f>
        <v>0</v>
      </c>
      <c r="I241" s="15">
        <f t="shared" si="127"/>
        <v>100071.59999999999</v>
      </c>
      <c r="J241" s="15">
        <f t="shared" si="127"/>
        <v>173100</v>
      </c>
      <c r="K241" s="15">
        <f t="shared" si="127"/>
        <v>0</v>
      </c>
    </row>
    <row r="242" spans="1:11" ht="24" x14ac:dyDescent="0.2">
      <c r="A242" s="1"/>
      <c r="B242" s="18" t="s">
        <v>338</v>
      </c>
      <c r="C242" s="10" t="s">
        <v>41</v>
      </c>
      <c r="D242" s="10" t="s">
        <v>33</v>
      </c>
      <c r="E242" s="10" t="s">
        <v>339</v>
      </c>
      <c r="F242" s="14"/>
      <c r="G242" s="15">
        <f>G243</f>
        <v>99571.599999999991</v>
      </c>
      <c r="H242" s="15">
        <f t="shared" ref="H242:K242" si="128">H243</f>
        <v>0</v>
      </c>
      <c r="I242" s="15">
        <f t="shared" si="128"/>
        <v>99571.599999999991</v>
      </c>
      <c r="J242" s="15">
        <f t="shared" si="128"/>
        <v>172800</v>
      </c>
      <c r="K242" s="15">
        <f t="shared" si="128"/>
        <v>0</v>
      </c>
    </row>
    <row r="243" spans="1:11" x14ac:dyDescent="0.2">
      <c r="A243" s="1"/>
      <c r="B243" s="18" t="s">
        <v>337</v>
      </c>
      <c r="C243" s="10" t="s">
        <v>41</v>
      </c>
      <c r="D243" s="10" t="s">
        <v>33</v>
      </c>
      <c r="E243" s="10" t="s">
        <v>340</v>
      </c>
      <c r="F243" s="14"/>
      <c r="G243" s="15">
        <f>G244+G247</f>
        <v>99571.599999999991</v>
      </c>
      <c r="H243" s="15">
        <f t="shared" ref="H243:K243" si="129">H244+H247</f>
        <v>0</v>
      </c>
      <c r="I243" s="15">
        <f t="shared" si="129"/>
        <v>99571.599999999991</v>
      </c>
      <c r="J243" s="15">
        <f t="shared" si="129"/>
        <v>172800</v>
      </c>
      <c r="K243" s="15">
        <f t="shared" si="129"/>
        <v>0</v>
      </c>
    </row>
    <row r="244" spans="1:11" ht="36" x14ac:dyDescent="0.2">
      <c r="A244" s="1"/>
      <c r="B244" s="17" t="s">
        <v>341</v>
      </c>
      <c r="C244" s="10" t="s">
        <v>41</v>
      </c>
      <c r="D244" s="10" t="s">
        <v>33</v>
      </c>
      <c r="E244" s="10" t="s">
        <v>342</v>
      </c>
      <c r="F244" s="14"/>
      <c r="G244" s="15">
        <f>G245</f>
        <v>96584.4</v>
      </c>
      <c r="H244" s="15">
        <f t="shared" ref="H244:K245" si="130">H245</f>
        <v>0</v>
      </c>
      <c r="I244" s="15">
        <f t="shared" si="130"/>
        <v>96584.4</v>
      </c>
      <c r="J244" s="15">
        <f t="shared" si="130"/>
        <v>167616</v>
      </c>
      <c r="K244" s="15">
        <f t="shared" si="130"/>
        <v>0</v>
      </c>
    </row>
    <row r="245" spans="1:11" ht="24" x14ac:dyDescent="0.2">
      <c r="A245" s="1"/>
      <c r="B245" s="18" t="s">
        <v>354</v>
      </c>
      <c r="C245" s="10" t="s">
        <v>41</v>
      </c>
      <c r="D245" s="10" t="s">
        <v>33</v>
      </c>
      <c r="E245" s="10" t="s">
        <v>342</v>
      </c>
      <c r="F245" s="14">
        <v>400</v>
      </c>
      <c r="G245" s="15">
        <f>G246</f>
        <v>96584.4</v>
      </c>
      <c r="H245" s="15">
        <f t="shared" si="130"/>
        <v>0</v>
      </c>
      <c r="I245" s="15">
        <f t="shared" si="130"/>
        <v>96584.4</v>
      </c>
      <c r="J245" s="15">
        <f t="shared" si="130"/>
        <v>167616</v>
      </c>
      <c r="K245" s="15">
        <f t="shared" si="130"/>
        <v>0</v>
      </c>
    </row>
    <row r="246" spans="1:11" x14ac:dyDescent="0.2">
      <c r="A246" s="1"/>
      <c r="B246" s="18" t="s">
        <v>314</v>
      </c>
      <c r="C246" s="10" t="s">
        <v>41</v>
      </c>
      <c r="D246" s="10" t="s">
        <v>33</v>
      </c>
      <c r="E246" s="69" t="s">
        <v>342</v>
      </c>
      <c r="F246" s="14">
        <v>410</v>
      </c>
      <c r="G246" s="15">
        <v>96584.4</v>
      </c>
      <c r="H246" s="15"/>
      <c r="I246" s="15">
        <f>G246+H246</f>
        <v>96584.4</v>
      </c>
      <c r="J246" s="15">
        <v>167616</v>
      </c>
      <c r="K246" s="15">
        <v>0</v>
      </c>
    </row>
    <row r="247" spans="1:11" ht="36" x14ac:dyDescent="0.2">
      <c r="A247" s="1"/>
      <c r="B247" s="17" t="s">
        <v>344</v>
      </c>
      <c r="C247" s="10" t="s">
        <v>41</v>
      </c>
      <c r="D247" s="10" t="s">
        <v>33</v>
      </c>
      <c r="E247" s="10" t="s">
        <v>343</v>
      </c>
      <c r="F247" s="14"/>
      <c r="G247" s="15">
        <f>G248</f>
        <v>2987.2</v>
      </c>
      <c r="H247" s="15">
        <f t="shared" ref="H247:K248" si="131">H248</f>
        <v>0</v>
      </c>
      <c r="I247" s="15">
        <f t="shared" si="131"/>
        <v>2987.2</v>
      </c>
      <c r="J247" s="15">
        <f t="shared" si="131"/>
        <v>5184</v>
      </c>
      <c r="K247" s="15">
        <f t="shared" si="131"/>
        <v>0</v>
      </c>
    </row>
    <row r="248" spans="1:11" ht="24" x14ac:dyDescent="0.2">
      <c r="A248" s="1"/>
      <c r="B248" s="18" t="s">
        <v>354</v>
      </c>
      <c r="C248" s="10" t="s">
        <v>41</v>
      </c>
      <c r="D248" s="10" t="s">
        <v>33</v>
      </c>
      <c r="E248" s="10" t="s">
        <v>343</v>
      </c>
      <c r="F248" s="14">
        <v>400</v>
      </c>
      <c r="G248" s="15">
        <f>G249</f>
        <v>2987.2</v>
      </c>
      <c r="H248" s="15">
        <f t="shared" si="131"/>
        <v>0</v>
      </c>
      <c r="I248" s="15">
        <f t="shared" si="131"/>
        <v>2987.2</v>
      </c>
      <c r="J248" s="15">
        <f t="shared" si="131"/>
        <v>5184</v>
      </c>
      <c r="K248" s="15">
        <f t="shared" si="131"/>
        <v>0</v>
      </c>
    </row>
    <row r="249" spans="1:11" x14ac:dyDescent="0.2">
      <c r="A249" s="1"/>
      <c r="B249" s="18" t="s">
        <v>314</v>
      </c>
      <c r="C249" s="10" t="s">
        <v>41</v>
      </c>
      <c r="D249" s="10" t="s">
        <v>33</v>
      </c>
      <c r="E249" s="69" t="s">
        <v>343</v>
      </c>
      <c r="F249" s="14">
        <v>410</v>
      </c>
      <c r="G249" s="15">
        <f>2987.1+0.1</f>
        <v>2987.2</v>
      </c>
      <c r="H249" s="15"/>
      <c r="I249" s="15">
        <f>G249+H249</f>
        <v>2987.2</v>
      </c>
      <c r="J249" s="15">
        <v>5184</v>
      </c>
      <c r="K249" s="15">
        <v>0</v>
      </c>
    </row>
    <row r="250" spans="1:11" ht="24" x14ac:dyDescent="0.2">
      <c r="A250" s="1"/>
      <c r="B250" s="18" t="s">
        <v>279</v>
      </c>
      <c r="C250" s="10" t="s">
        <v>41</v>
      </c>
      <c r="D250" s="10" t="s">
        <v>33</v>
      </c>
      <c r="E250" s="10" t="s">
        <v>246</v>
      </c>
      <c r="F250" s="14"/>
      <c r="G250" s="15">
        <f>G257+G251+G254</f>
        <v>500</v>
      </c>
      <c r="H250" s="15">
        <f t="shared" ref="H250:K250" si="132">H257+H251+H254</f>
        <v>0</v>
      </c>
      <c r="I250" s="15">
        <f t="shared" si="132"/>
        <v>500</v>
      </c>
      <c r="J250" s="15">
        <f t="shared" si="132"/>
        <v>300</v>
      </c>
      <c r="K250" s="15">
        <f t="shared" si="132"/>
        <v>0</v>
      </c>
    </row>
    <row r="251" spans="1:11" ht="36" hidden="1" x14ac:dyDescent="0.2">
      <c r="A251" s="1"/>
      <c r="B251" s="17" t="s">
        <v>312</v>
      </c>
      <c r="C251" s="10" t="s">
        <v>41</v>
      </c>
      <c r="D251" s="10" t="s">
        <v>33</v>
      </c>
      <c r="E251" s="10" t="s">
        <v>316</v>
      </c>
      <c r="F251" s="14"/>
      <c r="G251" s="15">
        <f>G252</f>
        <v>0</v>
      </c>
      <c r="H251" s="15">
        <f t="shared" ref="H251:K252" si="133">H252</f>
        <v>0</v>
      </c>
      <c r="I251" s="15">
        <f t="shared" si="133"/>
        <v>0</v>
      </c>
      <c r="J251" s="15">
        <f t="shared" si="133"/>
        <v>0</v>
      </c>
      <c r="K251" s="15">
        <f t="shared" si="133"/>
        <v>0</v>
      </c>
    </row>
    <row r="252" spans="1:11" hidden="1" x14ac:dyDescent="0.2">
      <c r="A252" s="1"/>
      <c r="B252" s="18" t="s">
        <v>314</v>
      </c>
      <c r="C252" s="10" t="s">
        <v>41</v>
      </c>
      <c r="D252" s="10" t="s">
        <v>33</v>
      </c>
      <c r="E252" s="10" t="s">
        <v>316</v>
      </c>
      <c r="F252" s="14">
        <v>400</v>
      </c>
      <c r="G252" s="15">
        <f>G253</f>
        <v>0</v>
      </c>
      <c r="H252" s="15">
        <f t="shared" si="133"/>
        <v>0</v>
      </c>
      <c r="I252" s="15">
        <f t="shared" si="133"/>
        <v>0</v>
      </c>
      <c r="J252" s="15">
        <f t="shared" si="133"/>
        <v>0</v>
      </c>
      <c r="K252" s="15">
        <f t="shared" si="133"/>
        <v>0</v>
      </c>
    </row>
    <row r="253" spans="1:11" ht="24" hidden="1" x14ac:dyDescent="0.2">
      <c r="A253" s="1"/>
      <c r="B253" s="18" t="s">
        <v>315</v>
      </c>
      <c r="C253" s="10" t="s">
        <v>41</v>
      </c>
      <c r="D253" s="10" t="s">
        <v>33</v>
      </c>
      <c r="E253" s="10" t="s">
        <v>316</v>
      </c>
      <c r="F253" s="14">
        <v>412</v>
      </c>
      <c r="G253" s="15">
        <v>0</v>
      </c>
      <c r="H253" s="15"/>
      <c r="I253" s="15">
        <f>G253+H253</f>
        <v>0</v>
      </c>
      <c r="J253" s="15"/>
      <c r="K253" s="15"/>
    </row>
    <row r="254" spans="1:11" ht="48" hidden="1" x14ac:dyDescent="0.2">
      <c r="A254" s="1"/>
      <c r="B254" s="17" t="s">
        <v>313</v>
      </c>
      <c r="C254" s="10" t="s">
        <v>41</v>
      </c>
      <c r="D254" s="10" t="s">
        <v>33</v>
      </c>
      <c r="E254" s="10" t="s">
        <v>317</v>
      </c>
      <c r="F254" s="14"/>
      <c r="G254" s="15">
        <f>G255</f>
        <v>0</v>
      </c>
      <c r="H254" s="15">
        <f t="shared" ref="H254:K255" si="134">H255</f>
        <v>0</v>
      </c>
      <c r="I254" s="15">
        <f t="shared" si="134"/>
        <v>0</v>
      </c>
      <c r="J254" s="15">
        <f t="shared" si="134"/>
        <v>0</v>
      </c>
      <c r="K254" s="15">
        <f t="shared" si="134"/>
        <v>0</v>
      </c>
    </row>
    <row r="255" spans="1:11" hidden="1" x14ac:dyDescent="0.2">
      <c r="A255" s="1"/>
      <c r="B255" s="18" t="s">
        <v>314</v>
      </c>
      <c r="C255" s="10" t="s">
        <v>41</v>
      </c>
      <c r="D255" s="10" t="s">
        <v>33</v>
      </c>
      <c r="E255" s="10" t="s">
        <v>317</v>
      </c>
      <c r="F255" s="14">
        <v>400</v>
      </c>
      <c r="G255" s="15">
        <f>G256</f>
        <v>0</v>
      </c>
      <c r="H255" s="15">
        <f t="shared" si="134"/>
        <v>0</v>
      </c>
      <c r="I255" s="15">
        <f t="shared" si="134"/>
        <v>0</v>
      </c>
      <c r="J255" s="15">
        <f t="shared" si="134"/>
        <v>0</v>
      </c>
      <c r="K255" s="15">
        <f t="shared" si="134"/>
        <v>0</v>
      </c>
    </row>
    <row r="256" spans="1:11" ht="24" hidden="1" x14ac:dyDescent="0.2">
      <c r="A256" s="1"/>
      <c r="B256" s="18" t="s">
        <v>315</v>
      </c>
      <c r="C256" s="10" t="s">
        <v>41</v>
      </c>
      <c r="D256" s="10" t="s">
        <v>33</v>
      </c>
      <c r="E256" s="10" t="s">
        <v>317</v>
      </c>
      <c r="F256" s="14">
        <v>412</v>
      </c>
      <c r="G256" s="15">
        <v>0</v>
      </c>
      <c r="H256" s="15"/>
      <c r="I256" s="15">
        <f>G256+H256</f>
        <v>0</v>
      </c>
      <c r="J256" s="15"/>
      <c r="K256" s="15"/>
    </row>
    <row r="257" spans="1:11" x14ac:dyDescent="0.2">
      <c r="A257" s="1"/>
      <c r="B257" s="18" t="s">
        <v>266</v>
      </c>
      <c r="C257" s="10" t="s">
        <v>41</v>
      </c>
      <c r="D257" s="10" t="s">
        <v>33</v>
      </c>
      <c r="E257" s="10" t="s">
        <v>193</v>
      </c>
      <c r="F257" s="14"/>
      <c r="G257" s="15">
        <f>G258</f>
        <v>500</v>
      </c>
      <c r="H257" s="15">
        <f t="shared" ref="H257:H258" si="135">H258</f>
        <v>0</v>
      </c>
      <c r="I257" s="15">
        <f t="shared" ref="I257:K258" si="136">I258</f>
        <v>500</v>
      </c>
      <c r="J257" s="15">
        <f t="shared" si="136"/>
        <v>300</v>
      </c>
      <c r="K257" s="15">
        <f t="shared" si="136"/>
        <v>0</v>
      </c>
    </row>
    <row r="258" spans="1:11" ht="24" x14ac:dyDescent="0.2">
      <c r="A258" s="1"/>
      <c r="B258" s="18" t="s">
        <v>68</v>
      </c>
      <c r="C258" s="10" t="s">
        <v>41</v>
      </c>
      <c r="D258" s="10" t="s">
        <v>33</v>
      </c>
      <c r="E258" s="10" t="s">
        <v>193</v>
      </c>
      <c r="F258" s="14">
        <v>200</v>
      </c>
      <c r="G258" s="15">
        <f>G259</f>
        <v>500</v>
      </c>
      <c r="H258" s="15">
        <f t="shared" si="135"/>
        <v>0</v>
      </c>
      <c r="I258" s="15">
        <f t="shared" si="136"/>
        <v>500</v>
      </c>
      <c r="J258" s="15">
        <f t="shared" si="136"/>
        <v>300</v>
      </c>
      <c r="K258" s="15">
        <f t="shared" si="136"/>
        <v>0</v>
      </c>
    </row>
    <row r="259" spans="1:11" ht="24" x14ac:dyDescent="0.2">
      <c r="A259" s="1"/>
      <c r="B259" s="18" t="s">
        <v>16</v>
      </c>
      <c r="C259" s="10" t="s">
        <v>41</v>
      </c>
      <c r="D259" s="10" t="s">
        <v>33</v>
      </c>
      <c r="E259" s="10" t="s">
        <v>193</v>
      </c>
      <c r="F259" s="14">
        <v>240</v>
      </c>
      <c r="G259" s="15">
        <v>500</v>
      </c>
      <c r="H259" s="15"/>
      <c r="I259" s="15">
        <f>G259+H259</f>
        <v>500</v>
      </c>
      <c r="J259" s="15">
        <v>300</v>
      </c>
      <c r="K259" s="15">
        <v>0</v>
      </c>
    </row>
    <row r="260" spans="1:11" ht="24" x14ac:dyDescent="0.2">
      <c r="A260" s="1"/>
      <c r="B260" s="17" t="s">
        <v>300</v>
      </c>
      <c r="C260" s="10" t="s">
        <v>41</v>
      </c>
      <c r="D260" s="10" t="s">
        <v>33</v>
      </c>
      <c r="E260" s="10" t="s">
        <v>94</v>
      </c>
      <c r="F260" s="15"/>
      <c r="G260" s="15">
        <f>G261</f>
        <v>300</v>
      </c>
      <c r="H260" s="15">
        <f t="shared" ref="H260:H261" si="137">H261</f>
        <v>-100</v>
      </c>
      <c r="I260" s="15">
        <f t="shared" ref="I260:K261" si="138">I261</f>
        <v>200</v>
      </c>
      <c r="J260" s="15">
        <f t="shared" si="138"/>
        <v>0</v>
      </c>
      <c r="K260" s="15">
        <f t="shared" si="138"/>
        <v>0</v>
      </c>
    </row>
    <row r="261" spans="1:11" x14ac:dyDescent="0.2">
      <c r="A261" s="1"/>
      <c r="B261" s="17" t="s">
        <v>263</v>
      </c>
      <c r="C261" s="10" t="s">
        <v>41</v>
      </c>
      <c r="D261" s="10" t="s">
        <v>33</v>
      </c>
      <c r="E261" s="10" t="s">
        <v>248</v>
      </c>
      <c r="F261" s="15"/>
      <c r="G261" s="15">
        <f>G262</f>
        <v>300</v>
      </c>
      <c r="H261" s="15">
        <f t="shared" si="137"/>
        <v>-100</v>
      </c>
      <c r="I261" s="15">
        <f t="shared" si="138"/>
        <v>200</v>
      </c>
      <c r="J261" s="15">
        <f t="shared" si="138"/>
        <v>0</v>
      </c>
      <c r="K261" s="15">
        <f t="shared" si="138"/>
        <v>0</v>
      </c>
    </row>
    <row r="262" spans="1:11" ht="24" x14ac:dyDescent="0.2">
      <c r="A262" s="1"/>
      <c r="B262" s="17" t="s">
        <v>301</v>
      </c>
      <c r="C262" s="10" t="s">
        <v>41</v>
      </c>
      <c r="D262" s="10" t="s">
        <v>33</v>
      </c>
      <c r="E262" s="10" t="s">
        <v>247</v>
      </c>
      <c r="F262" s="15"/>
      <c r="G262" s="15">
        <f>G263+G266</f>
        <v>300</v>
      </c>
      <c r="H262" s="15">
        <f t="shared" ref="H262" si="139">H263+H266</f>
        <v>-100</v>
      </c>
      <c r="I262" s="15">
        <f>I263+I266</f>
        <v>200</v>
      </c>
      <c r="J262" s="15">
        <f>J263+J266</f>
        <v>0</v>
      </c>
      <c r="K262" s="15">
        <f>K263+K266</f>
        <v>0</v>
      </c>
    </row>
    <row r="263" spans="1:11" s="2" customFormat="1" ht="24" hidden="1" x14ac:dyDescent="0.2">
      <c r="A263" s="1"/>
      <c r="B263" s="45" t="s">
        <v>66</v>
      </c>
      <c r="C263" s="38" t="s">
        <v>41</v>
      </c>
      <c r="D263" s="38" t="s">
        <v>33</v>
      </c>
      <c r="E263" s="71" t="s">
        <v>95</v>
      </c>
      <c r="F263" s="40"/>
      <c r="G263" s="40">
        <f>G264</f>
        <v>0</v>
      </c>
      <c r="H263" s="40">
        <f t="shared" ref="H263:H264" si="140">H264</f>
        <v>0</v>
      </c>
      <c r="I263" s="40">
        <f t="shared" ref="I263:K264" si="141">I264</f>
        <v>0</v>
      </c>
      <c r="J263" s="40">
        <f t="shared" si="141"/>
        <v>0</v>
      </c>
      <c r="K263" s="40">
        <f t="shared" si="141"/>
        <v>0</v>
      </c>
    </row>
    <row r="264" spans="1:11" s="2" customFormat="1" ht="24" hidden="1" x14ac:dyDescent="0.2">
      <c r="A264" s="1"/>
      <c r="B264" s="17" t="s">
        <v>74</v>
      </c>
      <c r="C264" s="10" t="s">
        <v>41</v>
      </c>
      <c r="D264" s="10" t="s">
        <v>33</v>
      </c>
      <c r="E264" s="71" t="s">
        <v>95</v>
      </c>
      <c r="F264" s="14">
        <v>600</v>
      </c>
      <c r="G264" s="15">
        <f>G265</f>
        <v>0</v>
      </c>
      <c r="H264" s="15">
        <f t="shared" si="140"/>
        <v>0</v>
      </c>
      <c r="I264" s="15">
        <f t="shared" si="141"/>
        <v>0</v>
      </c>
      <c r="J264" s="15">
        <f t="shared" si="141"/>
        <v>0</v>
      </c>
      <c r="K264" s="15">
        <f t="shared" si="141"/>
        <v>0</v>
      </c>
    </row>
    <row r="265" spans="1:11" s="2" customFormat="1" ht="36" hidden="1" x14ac:dyDescent="0.2">
      <c r="A265" s="1"/>
      <c r="B265" s="30" t="s">
        <v>137</v>
      </c>
      <c r="C265" s="32" t="s">
        <v>41</v>
      </c>
      <c r="D265" s="32" t="s">
        <v>33</v>
      </c>
      <c r="E265" s="71" t="s">
        <v>95</v>
      </c>
      <c r="F265" s="33">
        <v>630</v>
      </c>
      <c r="G265" s="34">
        <v>0</v>
      </c>
      <c r="H265" s="34"/>
      <c r="I265" s="34">
        <v>0</v>
      </c>
      <c r="J265" s="34">
        <v>0</v>
      </c>
      <c r="K265" s="34">
        <v>0</v>
      </c>
    </row>
    <row r="266" spans="1:11" x14ac:dyDescent="0.2">
      <c r="A266" s="1"/>
      <c r="B266" s="17" t="s">
        <v>269</v>
      </c>
      <c r="C266" s="10" t="s">
        <v>41</v>
      </c>
      <c r="D266" s="10" t="s">
        <v>33</v>
      </c>
      <c r="E266" s="10" t="s">
        <v>194</v>
      </c>
      <c r="F266" s="14"/>
      <c r="G266" s="15">
        <f>G267</f>
        <v>300</v>
      </c>
      <c r="H266" s="15">
        <f t="shared" ref="H266:H267" si="142">H267</f>
        <v>-100</v>
      </c>
      <c r="I266" s="15">
        <f t="shared" ref="I266:K267" si="143">I267</f>
        <v>200</v>
      </c>
      <c r="J266" s="15">
        <f t="shared" si="143"/>
        <v>0</v>
      </c>
      <c r="K266" s="15">
        <f t="shared" si="143"/>
        <v>0</v>
      </c>
    </row>
    <row r="267" spans="1:11" ht="24" x14ac:dyDescent="0.2">
      <c r="A267" s="1"/>
      <c r="B267" s="18" t="s">
        <v>68</v>
      </c>
      <c r="C267" s="10" t="s">
        <v>41</v>
      </c>
      <c r="D267" s="10" t="s">
        <v>33</v>
      </c>
      <c r="E267" s="10" t="s">
        <v>194</v>
      </c>
      <c r="F267" s="14">
        <v>200</v>
      </c>
      <c r="G267" s="15">
        <f>G268</f>
        <v>300</v>
      </c>
      <c r="H267" s="15">
        <f t="shared" si="142"/>
        <v>-100</v>
      </c>
      <c r="I267" s="15">
        <f t="shared" si="143"/>
        <v>200</v>
      </c>
      <c r="J267" s="15">
        <f t="shared" si="143"/>
        <v>0</v>
      </c>
      <c r="K267" s="15">
        <f t="shared" si="143"/>
        <v>0</v>
      </c>
    </row>
    <row r="268" spans="1:11" ht="24" x14ac:dyDescent="0.2">
      <c r="A268" s="1"/>
      <c r="B268" s="18" t="s">
        <v>16</v>
      </c>
      <c r="C268" s="10" t="s">
        <v>41</v>
      </c>
      <c r="D268" s="10" t="s">
        <v>33</v>
      </c>
      <c r="E268" s="10" t="s">
        <v>194</v>
      </c>
      <c r="F268" s="14">
        <v>240</v>
      </c>
      <c r="G268" s="15">
        <v>300</v>
      </c>
      <c r="H268" s="15">
        <v>-100</v>
      </c>
      <c r="I268" s="15">
        <f>G268+H268</f>
        <v>200</v>
      </c>
      <c r="J268" s="76">
        <f>400-400</f>
        <v>0</v>
      </c>
      <c r="K268" s="15">
        <v>0</v>
      </c>
    </row>
    <row r="269" spans="1:11" x14ac:dyDescent="0.2">
      <c r="A269" s="1"/>
      <c r="B269" s="20" t="s">
        <v>44</v>
      </c>
      <c r="C269" s="10" t="s">
        <v>41</v>
      </c>
      <c r="D269" s="10" t="s">
        <v>45</v>
      </c>
      <c r="E269" s="10"/>
      <c r="F269" s="14"/>
      <c r="G269" s="15">
        <f>G270</f>
        <v>98135.700000000012</v>
      </c>
      <c r="H269" s="15">
        <f>H270</f>
        <v>-2000</v>
      </c>
      <c r="I269" s="15">
        <f t="shared" ref="I269" si="144">I270</f>
        <v>96135.700000000012</v>
      </c>
      <c r="J269" s="15">
        <f t="shared" ref="I269:K283" si="145">J270</f>
        <v>72134.3</v>
      </c>
      <c r="K269" s="15">
        <f t="shared" si="145"/>
        <v>75528.399999999994</v>
      </c>
    </row>
    <row r="270" spans="1:11" ht="24" x14ac:dyDescent="0.2">
      <c r="A270" s="1"/>
      <c r="B270" s="17" t="s">
        <v>300</v>
      </c>
      <c r="C270" s="10" t="s">
        <v>41</v>
      </c>
      <c r="D270" s="10" t="s">
        <v>45</v>
      </c>
      <c r="E270" s="10" t="s">
        <v>94</v>
      </c>
      <c r="F270" s="14"/>
      <c r="G270" s="15">
        <f>G271+G283</f>
        <v>98135.700000000012</v>
      </c>
      <c r="H270" s="15">
        <f>H271+H283</f>
        <v>-2000</v>
      </c>
      <c r="I270" s="15">
        <f t="shared" ref="I270" si="146">I271+I283</f>
        <v>96135.700000000012</v>
      </c>
      <c r="J270" s="15">
        <f>J283</f>
        <v>72134.3</v>
      </c>
      <c r="K270" s="15">
        <f>K283</f>
        <v>75528.399999999994</v>
      </c>
    </row>
    <row r="271" spans="1:11" ht="24" x14ac:dyDescent="0.2">
      <c r="A271" s="1"/>
      <c r="B271" s="45" t="s">
        <v>338</v>
      </c>
      <c r="C271" s="10" t="s">
        <v>41</v>
      </c>
      <c r="D271" s="10" t="s">
        <v>45</v>
      </c>
      <c r="E271" s="10" t="s">
        <v>345</v>
      </c>
      <c r="F271" s="39"/>
      <c r="G271" s="40">
        <f>G272</f>
        <v>37783.599999999999</v>
      </c>
      <c r="H271" s="40">
        <f t="shared" ref="H271:I271" si="147">H272</f>
        <v>0</v>
      </c>
      <c r="I271" s="40">
        <f t="shared" si="147"/>
        <v>37783.599999999999</v>
      </c>
      <c r="J271" s="40"/>
      <c r="K271" s="40"/>
    </row>
    <row r="272" spans="1:11" ht="24" x14ac:dyDescent="0.2">
      <c r="A272" s="1"/>
      <c r="B272" s="45" t="s">
        <v>348</v>
      </c>
      <c r="C272" s="10" t="s">
        <v>41</v>
      </c>
      <c r="D272" s="10" t="s">
        <v>45</v>
      </c>
      <c r="E272" s="10" t="s">
        <v>346</v>
      </c>
      <c r="F272" s="39"/>
      <c r="G272" s="40">
        <f>G273+G278</f>
        <v>37783.599999999999</v>
      </c>
      <c r="H272" s="40">
        <f t="shared" ref="H272:I272" si="148">H273+H278</f>
        <v>0</v>
      </c>
      <c r="I272" s="40">
        <f t="shared" si="148"/>
        <v>37783.599999999999</v>
      </c>
      <c r="J272" s="40"/>
      <c r="K272" s="40"/>
    </row>
    <row r="273" spans="1:12" ht="24" hidden="1" x14ac:dyDescent="0.2">
      <c r="A273" s="1"/>
      <c r="B273" s="45" t="s">
        <v>349</v>
      </c>
      <c r="C273" s="10" t="s">
        <v>41</v>
      </c>
      <c r="D273" s="10" t="s">
        <v>45</v>
      </c>
      <c r="E273" s="79" t="s">
        <v>347</v>
      </c>
      <c r="F273" s="39"/>
      <c r="G273" s="40">
        <f>G274+G276</f>
        <v>0</v>
      </c>
      <c r="H273" s="40">
        <f t="shared" ref="H273:I273" si="149">H274+H276</f>
        <v>0</v>
      </c>
      <c r="I273" s="40">
        <f t="shared" si="149"/>
        <v>0</v>
      </c>
      <c r="J273" s="40"/>
      <c r="K273" s="40"/>
    </row>
    <row r="274" spans="1:12" ht="24" hidden="1" x14ac:dyDescent="0.2">
      <c r="A274" s="1"/>
      <c r="B274" s="18" t="s">
        <v>68</v>
      </c>
      <c r="C274" s="10" t="s">
        <v>41</v>
      </c>
      <c r="D274" s="10" t="s">
        <v>45</v>
      </c>
      <c r="E274" s="79" t="s">
        <v>347</v>
      </c>
      <c r="F274" s="39">
        <v>200</v>
      </c>
      <c r="G274" s="40"/>
      <c r="H274" s="40"/>
      <c r="I274" s="40">
        <v>0</v>
      </c>
      <c r="J274" s="40"/>
      <c r="K274" s="40"/>
    </row>
    <row r="275" spans="1:12" ht="24" hidden="1" x14ac:dyDescent="0.2">
      <c r="A275" s="1"/>
      <c r="B275" s="30" t="s">
        <v>16</v>
      </c>
      <c r="C275" s="10" t="s">
        <v>41</v>
      </c>
      <c r="D275" s="10" t="s">
        <v>45</v>
      </c>
      <c r="E275" s="79" t="s">
        <v>347</v>
      </c>
      <c r="F275" s="39">
        <v>240</v>
      </c>
      <c r="G275" s="40"/>
      <c r="H275" s="40"/>
      <c r="I275" s="40">
        <f>G275+H275</f>
        <v>0</v>
      </c>
      <c r="J275" s="40"/>
      <c r="K275" s="40"/>
    </row>
    <row r="276" spans="1:12" hidden="1" x14ac:dyDescent="0.2">
      <c r="A276" s="1"/>
      <c r="B276" s="17" t="s">
        <v>54</v>
      </c>
      <c r="C276" s="10" t="s">
        <v>41</v>
      </c>
      <c r="D276" s="10" t="s">
        <v>45</v>
      </c>
      <c r="E276" s="79" t="s">
        <v>347</v>
      </c>
      <c r="F276" s="39">
        <v>500</v>
      </c>
      <c r="G276" s="40"/>
      <c r="H276" s="40"/>
      <c r="I276" s="40">
        <v>0</v>
      </c>
      <c r="J276" s="40"/>
      <c r="K276" s="40"/>
    </row>
    <row r="277" spans="1:12" hidden="1" x14ac:dyDescent="0.2">
      <c r="A277" s="1"/>
      <c r="B277" s="18" t="s">
        <v>55</v>
      </c>
      <c r="C277" s="10" t="s">
        <v>41</v>
      </c>
      <c r="D277" s="10" t="s">
        <v>45</v>
      </c>
      <c r="E277" s="79" t="s">
        <v>347</v>
      </c>
      <c r="F277" s="39">
        <v>540</v>
      </c>
      <c r="G277" s="40"/>
      <c r="H277" s="40"/>
      <c r="I277" s="40">
        <f>G277+H277</f>
        <v>0</v>
      </c>
      <c r="J277" s="40"/>
      <c r="K277" s="40"/>
    </row>
    <row r="278" spans="1:12" ht="36" x14ac:dyDescent="0.2">
      <c r="A278" s="1"/>
      <c r="B278" s="17" t="s">
        <v>350</v>
      </c>
      <c r="C278" s="10" t="s">
        <v>41</v>
      </c>
      <c r="D278" s="10" t="s">
        <v>45</v>
      </c>
      <c r="E278" s="79" t="s">
        <v>353</v>
      </c>
      <c r="F278" s="39"/>
      <c r="G278" s="40">
        <f>G279+G281</f>
        <v>37783.599999999999</v>
      </c>
      <c r="H278" s="40">
        <f t="shared" ref="H278:I278" si="150">H279+H281</f>
        <v>0</v>
      </c>
      <c r="I278" s="40">
        <f t="shared" si="150"/>
        <v>37783.599999999999</v>
      </c>
      <c r="J278" s="40"/>
      <c r="K278" s="40"/>
    </row>
    <row r="279" spans="1:12" ht="24" hidden="1" x14ac:dyDescent="0.2">
      <c r="A279" s="1"/>
      <c r="B279" s="18" t="s">
        <v>68</v>
      </c>
      <c r="C279" s="10" t="s">
        <v>41</v>
      </c>
      <c r="D279" s="10" t="s">
        <v>45</v>
      </c>
      <c r="E279" s="79" t="s">
        <v>353</v>
      </c>
      <c r="F279" s="39">
        <v>200</v>
      </c>
      <c r="G279" s="40">
        <f>G280</f>
        <v>0</v>
      </c>
      <c r="H279" s="40">
        <f t="shared" ref="H279:I279" si="151">H280</f>
        <v>0</v>
      </c>
      <c r="I279" s="40">
        <f t="shared" si="151"/>
        <v>0</v>
      </c>
      <c r="J279" s="40"/>
      <c r="K279" s="40"/>
    </row>
    <row r="280" spans="1:12" ht="24" hidden="1" x14ac:dyDescent="0.2">
      <c r="A280" s="1"/>
      <c r="B280" s="30" t="s">
        <v>16</v>
      </c>
      <c r="C280" s="10" t="s">
        <v>41</v>
      </c>
      <c r="D280" s="10" t="s">
        <v>45</v>
      </c>
      <c r="E280" s="79" t="s">
        <v>353</v>
      </c>
      <c r="F280" s="39">
        <v>240</v>
      </c>
      <c r="G280" s="40"/>
      <c r="H280" s="40"/>
      <c r="I280" s="40">
        <f>G280+H280</f>
        <v>0</v>
      </c>
      <c r="J280" s="40"/>
      <c r="K280" s="40"/>
    </row>
    <row r="281" spans="1:12" x14ac:dyDescent="0.2">
      <c r="A281" s="1"/>
      <c r="B281" s="17" t="s">
        <v>54</v>
      </c>
      <c r="C281" s="10" t="s">
        <v>41</v>
      </c>
      <c r="D281" s="10" t="s">
        <v>45</v>
      </c>
      <c r="E281" s="79" t="s">
        <v>353</v>
      </c>
      <c r="F281" s="39">
        <v>500</v>
      </c>
      <c r="G281" s="40">
        <f>G282</f>
        <v>37783.599999999999</v>
      </c>
      <c r="H281" s="40">
        <f t="shared" ref="H281:I281" si="152">H282</f>
        <v>0</v>
      </c>
      <c r="I281" s="40">
        <f t="shared" si="152"/>
        <v>37783.599999999999</v>
      </c>
      <c r="J281" s="40"/>
      <c r="K281" s="40"/>
    </row>
    <row r="282" spans="1:12" x14ac:dyDescent="0.2">
      <c r="A282" s="1"/>
      <c r="B282" s="18" t="s">
        <v>55</v>
      </c>
      <c r="C282" s="10" t="s">
        <v>41</v>
      </c>
      <c r="D282" s="10" t="s">
        <v>45</v>
      </c>
      <c r="E282" s="79" t="s">
        <v>353</v>
      </c>
      <c r="F282" s="39">
        <v>540</v>
      </c>
      <c r="G282" s="40">
        <f>34005.2+3778.4</f>
        <v>37783.599999999999</v>
      </c>
      <c r="H282" s="40"/>
      <c r="I282" s="40">
        <f>G282+H282</f>
        <v>37783.599999999999</v>
      </c>
      <c r="J282" s="40"/>
      <c r="K282" s="40"/>
      <c r="L282" s="29">
        <v>37783.550000000003</v>
      </c>
    </row>
    <row r="283" spans="1:12" s="2" customFormat="1" x14ac:dyDescent="0.2">
      <c r="A283" s="1"/>
      <c r="B283" s="45" t="s">
        <v>263</v>
      </c>
      <c r="C283" s="38" t="s">
        <v>41</v>
      </c>
      <c r="D283" s="38" t="s">
        <v>45</v>
      </c>
      <c r="E283" s="38" t="s">
        <v>248</v>
      </c>
      <c r="F283" s="39"/>
      <c r="G283" s="40">
        <f>G284</f>
        <v>60352.100000000006</v>
      </c>
      <c r="H283" s="40">
        <f t="shared" ref="H283" si="153">H284</f>
        <v>-2000</v>
      </c>
      <c r="I283" s="40">
        <f t="shared" si="145"/>
        <v>58352.100000000006</v>
      </c>
      <c r="J283" s="40">
        <f t="shared" si="145"/>
        <v>72134.3</v>
      </c>
      <c r="K283" s="40">
        <f t="shared" si="145"/>
        <v>75528.399999999994</v>
      </c>
    </row>
    <row r="284" spans="1:12" s="2" customFormat="1" ht="25.5" customHeight="1" x14ac:dyDescent="0.2">
      <c r="A284" s="1"/>
      <c r="B284" s="17" t="s">
        <v>302</v>
      </c>
      <c r="C284" s="10" t="s">
        <v>41</v>
      </c>
      <c r="D284" s="10" t="s">
        <v>45</v>
      </c>
      <c r="E284" s="10" t="s">
        <v>249</v>
      </c>
      <c r="F284" s="14"/>
      <c r="G284" s="15">
        <f>G285+G290+G295+G300+G323+G310+G305+G315+G318</f>
        <v>60352.100000000006</v>
      </c>
      <c r="H284" s="15">
        <f t="shared" ref="H284:I284" si="154">H285+H290+H295+H300+H323+H310+H305+H315+H318</f>
        <v>-2000</v>
      </c>
      <c r="I284" s="15">
        <f t="shared" si="154"/>
        <v>58352.100000000006</v>
      </c>
      <c r="J284" s="15">
        <f>J285+J290+J295+J300+J323+J310+J305+J315+J318</f>
        <v>72134.3</v>
      </c>
      <c r="K284" s="15">
        <f>K285+K290+K295+K300+K323+K310+K305+K315+K318</f>
        <v>75528.399999999994</v>
      </c>
    </row>
    <row r="285" spans="1:12" ht="49.5" hidden="1" customHeight="1" x14ac:dyDescent="0.2">
      <c r="A285" s="1"/>
      <c r="B285" s="18" t="s">
        <v>164</v>
      </c>
      <c r="C285" s="10" t="s">
        <v>41</v>
      </c>
      <c r="D285" s="10" t="s">
        <v>45</v>
      </c>
      <c r="E285" s="69" t="s">
        <v>195</v>
      </c>
      <c r="F285" s="14"/>
      <c r="G285" s="15">
        <f>G286+G288</f>
        <v>0</v>
      </c>
      <c r="H285" s="15">
        <f t="shared" ref="H285:I285" si="155">H286+H288</f>
        <v>0</v>
      </c>
      <c r="I285" s="15">
        <f t="shared" si="155"/>
        <v>0</v>
      </c>
      <c r="J285" s="15">
        <f>J286+J288</f>
        <v>0</v>
      </c>
      <c r="K285" s="15">
        <f>K286+K288</f>
        <v>0</v>
      </c>
    </row>
    <row r="286" spans="1:12" s="2" customFormat="1" ht="25.5" hidden="1" customHeight="1" x14ac:dyDescent="0.2">
      <c r="A286" s="1"/>
      <c r="B286" s="18" t="s">
        <v>68</v>
      </c>
      <c r="C286" s="38" t="s">
        <v>41</v>
      </c>
      <c r="D286" s="38" t="s">
        <v>45</v>
      </c>
      <c r="E286" s="69" t="s">
        <v>195</v>
      </c>
      <c r="F286" s="14">
        <v>200</v>
      </c>
      <c r="G286" s="40">
        <f>G287</f>
        <v>0</v>
      </c>
      <c r="H286" s="40">
        <f t="shared" ref="H286" si="156">H287</f>
        <v>0</v>
      </c>
      <c r="I286" s="40">
        <f>I287</f>
        <v>0</v>
      </c>
      <c r="J286" s="40">
        <f>J287</f>
        <v>0</v>
      </c>
      <c r="K286" s="40">
        <f>K287</f>
        <v>0</v>
      </c>
    </row>
    <row r="287" spans="1:12" s="2" customFormat="1" ht="25.5" hidden="1" customHeight="1" x14ac:dyDescent="0.2">
      <c r="A287" s="1"/>
      <c r="B287" s="30" t="s">
        <v>16</v>
      </c>
      <c r="C287" s="38" t="s">
        <v>41</v>
      </c>
      <c r="D287" s="38" t="s">
        <v>45</v>
      </c>
      <c r="E287" s="69" t="s">
        <v>195</v>
      </c>
      <c r="F287" s="33">
        <v>240</v>
      </c>
      <c r="G287" s="40">
        <v>0</v>
      </c>
      <c r="H287" s="40"/>
      <c r="I287" s="40">
        <f>G287+H287</f>
        <v>0</v>
      </c>
      <c r="J287" s="40">
        <v>0</v>
      </c>
      <c r="K287" s="40">
        <v>0</v>
      </c>
    </row>
    <row r="288" spans="1:12" hidden="1" x14ac:dyDescent="0.2">
      <c r="A288" s="1"/>
      <c r="B288" s="17" t="s">
        <v>54</v>
      </c>
      <c r="C288" s="10" t="s">
        <v>41</v>
      </c>
      <c r="D288" s="10" t="s">
        <v>45</v>
      </c>
      <c r="E288" s="69" t="s">
        <v>195</v>
      </c>
      <c r="F288" s="14">
        <v>500</v>
      </c>
      <c r="G288" s="15">
        <f>G289</f>
        <v>0</v>
      </c>
      <c r="H288" s="15">
        <f t="shared" ref="H288" si="157">H289</f>
        <v>0</v>
      </c>
      <c r="I288" s="15">
        <f>I289</f>
        <v>0</v>
      </c>
      <c r="J288" s="15">
        <f>J289</f>
        <v>0</v>
      </c>
      <c r="K288" s="15">
        <f>K289</f>
        <v>0</v>
      </c>
    </row>
    <row r="289" spans="1:11" hidden="1" x14ac:dyDescent="0.2">
      <c r="A289" s="1"/>
      <c r="B289" s="18" t="s">
        <v>55</v>
      </c>
      <c r="C289" s="10" t="s">
        <v>41</v>
      </c>
      <c r="D289" s="10" t="s">
        <v>45</v>
      </c>
      <c r="E289" s="69" t="s">
        <v>195</v>
      </c>
      <c r="F289" s="14">
        <v>540</v>
      </c>
      <c r="G289" s="15">
        <v>0</v>
      </c>
      <c r="H289" s="15"/>
      <c r="I289" s="15">
        <f>G289+H289</f>
        <v>0</v>
      </c>
      <c r="J289" s="15"/>
      <c r="K289" s="15"/>
    </row>
    <row r="290" spans="1:11" ht="48" hidden="1" x14ac:dyDescent="0.2">
      <c r="A290" s="1"/>
      <c r="B290" s="18" t="s">
        <v>165</v>
      </c>
      <c r="C290" s="10" t="s">
        <v>41</v>
      </c>
      <c r="D290" s="10" t="s">
        <v>45</v>
      </c>
      <c r="E290" s="68" t="s">
        <v>163</v>
      </c>
      <c r="F290" s="14"/>
      <c r="G290" s="15">
        <f>G291+G293</f>
        <v>0</v>
      </c>
      <c r="H290" s="15">
        <f t="shared" ref="H290:I290" si="158">H291+H293</f>
        <v>0</v>
      </c>
      <c r="I290" s="15">
        <f t="shared" si="158"/>
        <v>0</v>
      </c>
      <c r="J290" s="15">
        <f>J291+J293</f>
        <v>0</v>
      </c>
      <c r="K290" s="15">
        <f>K291+K293</f>
        <v>0</v>
      </c>
    </row>
    <row r="291" spans="1:11" s="2" customFormat="1" ht="25.5" hidden="1" customHeight="1" x14ac:dyDescent="0.2">
      <c r="A291" s="1"/>
      <c r="B291" s="18" t="s">
        <v>68</v>
      </c>
      <c r="C291" s="38" t="s">
        <v>41</v>
      </c>
      <c r="D291" s="38" t="s">
        <v>45</v>
      </c>
      <c r="E291" s="68" t="s">
        <v>163</v>
      </c>
      <c r="F291" s="14">
        <v>200</v>
      </c>
      <c r="G291" s="40">
        <f>G292</f>
        <v>0</v>
      </c>
      <c r="H291" s="40">
        <f t="shared" ref="H291" si="159">H292</f>
        <v>0</v>
      </c>
      <c r="I291" s="40">
        <f>I292</f>
        <v>0</v>
      </c>
      <c r="J291" s="40">
        <f>J292</f>
        <v>0</v>
      </c>
      <c r="K291" s="40">
        <f>K292</f>
        <v>0</v>
      </c>
    </row>
    <row r="292" spans="1:11" s="2" customFormat="1" ht="25.5" hidden="1" customHeight="1" x14ac:dyDescent="0.2">
      <c r="A292" s="1"/>
      <c r="B292" s="30" t="s">
        <v>16</v>
      </c>
      <c r="C292" s="38" t="s">
        <v>41</v>
      </c>
      <c r="D292" s="38" t="s">
        <v>45</v>
      </c>
      <c r="E292" s="68" t="s">
        <v>163</v>
      </c>
      <c r="F292" s="33">
        <v>240</v>
      </c>
      <c r="G292" s="40">
        <v>0</v>
      </c>
      <c r="H292" s="40"/>
      <c r="I292" s="40">
        <f>G292+H292</f>
        <v>0</v>
      </c>
      <c r="J292" s="40">
        <v>0</v>
      </c>
      <c r="K292" s="40">
        <v>0</v>
      </c>
    </row>
    <row r="293" spans="1:11" hidden="1" x14ac:dyDescent="0.2">
      <c r="A293" s="1"/>
      <c r="B293" s="17" t="s">
        <v>54</v>
      </c>
      <c r="C293" s="10" t="s">
        <v>41</v>
      </c>
      <c r="D293" s="10" t="s">
        <v>45</v>
      </c>
      <c r="E293" s="68" t="s">
        <v>163</v>
      </c>
      <c r="F293" s="14">
        <v>500</v>
      </c>
      <c r="G293" s="15">
        <f>G294</f>
        <v>0</v>
      </c>
      <c r="H293" s="15">
        <f t="shared" ref="H293" si="160">H294</f>
        <v>0</v>
      </c>
      <c r="I293" s="15">
        <f>I294</f>
        <v>0</v>
      </c>
      <c r="J293" s="15">
        <f>J294</f>
        <v>0</v>
      </c>
      <c r="K293" s="15">
        <f>K294</f>
        <v>0</v>
      </c>
    </row>
    <row r="294" spans="1:11" hidden="1" x14ac:dyDescent="0.2">
      <c r="A294" s="1"/>
      <c r="B294" s="18" t="s">
        <v>55</v>
      </c>
      <c r="C294" s="10" t="s">
        <v>41</v>
      </c>
      <c r="D294" s="10" t="s">
        <v>45</v>
      </c>
      <c r="E294" s="68" t="s">
        <v>163</v>
      </c>
      <c r="F294" s="14">
        <v>540</v>
      </c>
      <c r="G294" s="15">
        <v>0</v>
      </c>
      <c r="H294" s="15"/>
      <c r="I294" s="15">
        <f>G294+H294</f>
        <v>0</v>
      </c>
      <c r="J294" s="15"/>
      <c r="K294" s="15"/>
    </row>
    <row r="295" spans="1:11" ht="49.5" hidden="1" customHeight="1" x14ac:dyDescent="0.2">
      <c r="A295" s="1"/>
      <c r="B295" s="18" t="s">
        <v>166</v>
      </c>
      <c r="C295" s="10" t="s">
        <v>41</v>
      </c>
      <c r="D295" s="10" t="s">
        <v>45</v>
      </c>
      <c r="E295" s="69" t="s">
        <v>196</v>
      </c>
      <c r="F295" s="14"/>
      <c r="G295" s="15">
        <f>G296+G298</f>
        <v>0</v>
      </c>
      <c r="H295" s="15">
        <f t="shared" ref="H295:I295" si="161">H296+H298</f>
        <v>0</v>
      </c>
      <c r="I295" s="15">
        <f t="shared" si="161"/>
        <v>0</v>
      </c>
      <c r="J295" s="15">
        <f>J296+J298</f>
        <v>17104.8</v>
      </c>
      <c r="K295" s="15">
        <f>K296+K298</f>
        <v>17104.8</v>
      </c>
    </row>
    <row r="296" spans="1:11" s="2" customFormat="1" ht="25.5" hidden="1" customHeight="1" x14ac:dyDescent="0.2">
      <c r="A296" s="1"/>
      <c r="B296" s="18" t="s">
        <v>68</v>
      </c>
      <c r="C296" s="38" t="s">
        <v>41</v>
      </c>
      <c r="D296" s="38" t="s">
        <v>45</v>
      </c>
      <c r="E296" s="69" t="s">
        <v>196</v>
      </c>
      <c r="F296" s="14">
        <v>200</v>
      </c>
      <c r="G296" s="40">
        <f>G297</f>
        <v>0</v>
      </c>
      <c r="H296" s="40">
        <f t="shared" ref="H296" si="162">H297</f>
        <v>0</v>
      </c>
      <c r="I296" s="40">
        <f>I297</f>
        <v>0</v>
      </c>
      <c r="J296" s="40">
        <f>J297</f>
        <v>0</v>
      </c>
      <c r="K296" s="40">
        <f>K297</f>
        <v>17104.8</v>
      </c>
    </row>
    <row r="297" spans="1:11" s="2" customFormat="1" ht="25.5" hidden="1" customHeight="1" x14ac:dyDescent="0.2">
      <c r="A297" s="1"/>
      <c r="B297" s="30" t="s">
        <v>16</v>
      </c>
      <c r="C297" s="38" t="s">
        <v>41</v>
      </c>
      <c r="D297" s="38" t="s">
        <v>45</v>
      </c>
      <c r="E297" s="69" t="s">
        <v>196</v>
      </c>
      <c r="F297" s="33">
        <v>240</v>
      </c>
      <c r="G297" s="40">
        <f>24794.1*0</f>
        <v>0</v>
      </c>
      <c r="H297" s="40"/>
      <c r="I297" s="40">
        <f>G297+H297</f>
        <v>0</v>
      </c>
      <c r="J297" s="40">
        <v>0</v>
      </c>
      <c r="K297" s="40">
        <v>17104.8</v>
      </c>
    </row>
    <row r="298" spans="1:11" hidden="1" x14ac:dyDescent="0.2">
      <c r="A298" s="1"/>
      <c r="B298" s="17" t="s">
        <v>54</v>
      </c>
      <c r="C298" s="10" t="s">
        <v>41</v>
      </c>
      <c r="D298" s="10" t="s">
        <v>45</v>
      </c>
      <c r="E298" s="69" t="s">
        <v>196</v>
      </c>
      <c r="F298" s="14">
        <v>500</v>
      </c>
      <c r="G298" s="15">
        <f>G299</f>
        <v>0</v>
      </c>
      <c r="H298" s="15">
        <f t="shared" ref="H298" si="163">H299</f>
        <v>0</v>
      </c>
      <c r="I298" s="15">
        <f>I299</f>
        <v>0</v>
      </c>
      <c r="J298" s="15">
        <f>J299</f>
        <v>17104.8</v>
      </c>
      <c r="K298" s="15">
        <f>K299</f>
        <v>0</v>
      </c>
    </row>
    <row r="299" spans="1:11" hidden="1" x14ac:dyDescent="0.2">
      <c r="A299" s="1"/>
      <c r="B299" s="18" t="s">
        <v>55</v>
      </c>
      <c r="C299" s="10" t="s">
        <v>41</v>
      </c>
      <c r="D299" s="10" t="s">
        <v>45</v>
      </c>
      <c r="E299" s="69" t="s">
        <v>196</v>
      </c>
      <c r="F299" s="14">
        <v>540</v>
      </c>
      <c r="G299" s="15">
        <f>40680*0</f>
        <v>0</v>
      </c>
      <c r="H299" s="15"/>
      <c r="I299" s="15">
        <f>G299+H299</f>
        <v>0</v>
      </c>
      <c r="J299" s="15">
        <v>17104.8</v>
      </c>
      <c r="K299" s="15"/>
    </row>
    <row r="300" spans="1:11" ht="36" hidden="1" x14ac:dyDescent="0.2">
      <c r="A300" s="1"/>
      <c r="B300" s="18" t="s">
        <v>167</v>
      </c>
      <c r="C300" s="10" t="s">
        <v>41</v>
      </c>
      <c r="D300" s="10" t="s">
        <v>45</v>
      </c>
      <c r="E300" s="69" t="s">
        <v>197</v>
      </c>
      <c r="F300" s="14"/>
      <c r="G300" s="15">
        <f>G301+G303</f>
        <v>0</v>
      </c>
      <c r="H300" s="15">
        <f t="shared" ref="H300:I300" si="164">H301+H303</f>
        <v>0</v>
      </c>
      <c r="I300" s="15">
        <f t="shared" si="164"/>
        <v>0</v>
      </c>
      <c r="J300" s="15">
        <f>J301+J303</f>
        <v>1900.5</v>
      </c>
      <c r="K300" s="15">
        <f>K301+K303</f>
        <v>1900.5</v>
      </c>
    </row>
    <row r="301" spans="1:11" s="2" customFormat="1" ht="25.5" hidden="1" customHeight="1" x14ac:dyDescent="0.2">
      <c r="A301" s="1"/>
      <c r="B301" s="18" t="s">
        <v>68</v>
      </c>
      <c r="C301" s="38" t="s">
        <v>41</v>
      </c>
      <c r="D301" s="38" t="s">
        <v>45</v>
      </c>
      <c r="E301" s="69" t="s">
        <v>197</v>
      </c>
      <c r="F301" s="14">
        <v>200</v>
      </c>
      <c r="G301" s="40">
        <f>G302</f>
        <v>0</v>
      </c>
      <c r="H301" s="40">
        <f t="shared" ref="H301" si="165">H302</f>
        <v>0</v>
      </c>
      <c r="I301" s="40">
        <f>I302</f>
        <v>0</v>
      </c>
      <c r="J301" s="40">
        <f>J302</f>
        <v>0</v>
      </c>
      <c r="K301" s="40">
        <f>K302</f>
        <v>1900.5</v>
      </c>
    </row>
    <row r="302" spans="1:11" s="2" customFormat="1" ht="25.5" hidden="1" customHeight="1" x14ac:dyDescent="0.2">
      <c r="A302" s="1"/>
      <c r="B302" s="30" t="s">
        <v>16</v>
      </c>
      <c r="C302" s="38" t="s">
        <v>41</v>
      </c>
      <c r="D302" s="38" t="s">
        <v>45</v>
      </c>
      <c r="E302" s="69" t="s">
        <v>197</v>
      </c>
      <c r="F302" s="33">
        <v>240</v>
      </c>
      <c r="G302" s="40">
        <f>2754.9*0</f>
        <v>0</v>
      </c>
      <c r="H302" s="40"/>
      <c r="I302" s="40">
        <f>G302+H302</f>
        <v>0</v>
      </c>
      <c r="J302" s="40"/>
      <c r="K302" s="40">
        <v>1900.5</v>
      </c>
    </row>
    <row r="303" spans="1:11" hidden="1" x14ac:dyDescent="0.2">
      <c r="A303" s="1"/>
      <c r="B303" s="17" t="s">
        <v>54</v>
      </c>
      <c r="C303" s="10" t="s">
        <v>41</v>
      </c>
      <c r="D303" s="10" t="s">
        <v>45</v>
      </c>
      <c r="E303" s="69" t="s">
        <v>197</v>
      </c>
      <c r="F303" s="14">
        <v>500</v>
      </c>
      <c r="G303" s="15">
        <f>G304</f>
        <v>0</v>
      </c>
      <c r="H303" s="15">
        <f t="shared" ref="H303" si="166">H304</f>
        <v>0</v>
      </c>
      <c r="I303" s="15">
        <f>I304</f>
        <v>0</v>
      </c>
      <c r="J303" s="15">
        <f>J304</f>
        <v>1900.5</v>
      </c>
      <c r="K303" s="15">
        <f>K304</f>
        <v>0</v>
      </c>
    </row>
    <row r="304" spans="1:11" hidden="1" x14ac:dyDescent="0.2">
      <c r="A304" s="1"/>
      <c r="B304" s="18" t="s">
        <v>55</v>
      </c>
      <c r="C304" s="10" t="s">
        <v>41</v>
      </c>
      <c r="D304" s="10" t="s">
        <v>45</v>
      </c>
      <c r="E304" s="69" t="s">
        <v>197</v>
      </c>
      <c r="F304" s="14">
        <v>540</v>
      </c>
      <c r="G304" s="15">
        <f>4520*0</f>
        <v>0</v>
      </c>
      <c r="H304" s="15"/>
      <c r="I304" s="15">
        <f>G304+H304</f>
        <v>0</v>
      </c>
      <c r="J304" s="15">
        <v>1900.5</v>
      </c>
      <c r="K304" s="15"/>
    </row>
    <row r="305" spans="1:11" ht="62.25" customHeight="1" x14ac:dyDescent="0.2">
      <c r="A305" s="1"/>
      <c r="B305" s="18" t="s">
        <v>138</v>
      </c>
      <c r="C305" s="10" t="s">
        <v>41</v>
      </c>
      <c r="D305" s="10" t="s">
        <v>45</v>
      </c>
      <c r="E305" s="10" t="s">
        <v>198</v>
      </c>
      <c r="F305" s="14"/>
      <c r="G305" s="15">
        <f>G308</f>
        <v>46484.700000000004</v>
      </c>
      <c r="H305" s="15"/>
      <c r="I305" s="15">
        <f t="shared" ref="I305" si="167">I306+I308</f>
        <v>46484.700000000004</v>
      </c>
      <c r="J305" s="15">
        <f>J306+J308</f>
        <v>45612</v>
      </c>
      <c r="K305" s="15">
        <f>K306+K308</f>
        <v>44091.6</v>
      </c>
    </row>
    <row r="306" spans="1:11" s="2" customFormat="1" ht="25.5" hidden="1" customHeight="1" x14ac:dyDescent="0.2">
      <c r="A306" s="1"/>
      <c r="B306" s="18" t="s">
        <v>68</v>
      </c>
      <c r="C306" s="38" t="s">
        <v>41</v>
      </c>
      <c r="D306" s="38" t="s">
        <v>45</v>
      </c>
      <c r="E306" s="10" t="s">
        <v>198</v>
      </c>
      <c r="F306" s="14">
        <v>200</v>
      </c>
      <c r="G306" s="40">
        <f>G307</f>
        <v>0</v>
      </c>
      <c r="H306" s="40">
        <f t="shared" ref="H306" si="168">H307</f>
        <v>0</v>
      </c>
      <c r="I306" s="40">
        <f>I307</f>
        <v>0</v>
      </c>
      <c r="J306" s="40">
        <f>J307</f>
        <v>0</v>
      </c>
      <c r="K306" s="40">
        <f>K307</f>
        <v>44091.6</v>
      </c>
    </row>
    <row r="307" spans="1:11" s="2" customFormat="1" ht="25.5" hidden="1" customHeight="1" x14ac:dyDescent="0.2">
      <c r="A307" s="1"/>
      <c r="B307" s="30" t="s">
        <v>16</v>
      </c>
      <c r="C307" s="38" t="s">
        <v>41</v>
      </c>
      <c r="D307" s="38" t="s">
        <v>45</v>
      </c>
      <c r="E307" s="10" t="s">
        <v>198</v>
      </c>
      <c r="F307" s="33">
        <v>240</v>
      </c>
      <c r="G307" s="40"/>
      <c r="H307" s="40"/>
      <c r="I307" s="40">
        <f>G307+H307</f>
        <v>0</v>
      </c>
      <c r="J307" s="40"/>
      <c r="K307" s="83">
        <v>44091.6</v>
      </c>
    </row>
    <row r="308" spans="1:11" x14ac:dyDescent="0.2">
      <c r="A308" s="1"/>
      <c r="B308" s="17" t="s">
        <v>54</v>
      </c>
      <c r="C308" s="10" t="s">
        <v>41</v>
      </c>
      <c r="D308" s="10" t="s">
        <v>45</v>
      </c>
      <c r="E308" s="10" t="s">
        <v>198</v>
      </c>
      <c r="F308" s="14">
        <v>500</v>
      </c>
      <c r="G308" s="15">
        <f>G309</f>
        <v>46484.700000000004</v>
      </c>
      <c r="H308" s="15">
        <f t="shared" ref="H308" si="169">H309</f>
        <v>0</v>
      </c>
      <c r="I308" s="15">
        <f>I309</f>
        <v>46484.700000000004</v>
      </c>
      <c r="J308" s="15">
        <f>J309</f>
        <v>45612</v>
      </c>
      <c r="K308" s="15">
        <f>K309</f>
        <v>0</v>
      </c>
    </row>
    <row r="309" spans="1:11" x14ac:dyDescent="0.2">
      <c r="A309" s="1"/>
      <c r="B309" s="18" t="s">
        <v>55</v>
      </c>
      <c r="C309" s="10" t="s">
        <v>41</v>
      </c>
      <c r="D309" s="10" t="s">
        <v>45</v>
      </c>
      <c r="E309" s="10" t="s">
        <v>198</v>
      </c>
      <c r="F309" s="14">
        <v>540</v>
      </c>
      <c r="G309" s="15">
        <f>46484.8-0.1</f>
        <v>46484.700000000004</v>
      </c>
      <c r="H309" s="15"/>
      <c r="I309" s="15">
        <f>G309+H309</f>
        <v>46484.700000000004</v>
      </c>
      <c r="J309" s="15">
        <v>45612</v>
      </c>
      <c r="K309" s="15">
        <v>0</v>
      </c>
    </row>
    <row r="310" spans="1:11" ht="60" x14ac:dyDescent="0.2">
      <c r="A310" s="1"/>
      <c r="B310" s="18" t="s">
        <v>303</v>
      </c>
      <c r="C310" s="10" t="s">
        <v>41</v>
      </c>
      <c r="D310" s="10" t="s">
        <v>45</v>
      </c>
      <c r="E310" s="10" t="s">
        <v>199</v>
      </c>
      <c r="F310" s="14"/>
      <c r="G310" s="15">
        <f>G313</f>
        <v>5165</v>
      </c>
      <c r="H310" s="15"/>
      <c r="I310" s="15">
        <f t="shared" ref="I310" si="170">I311+I313</f>
        <v>5165</v>
      </c>
      <c r="J310" s="15">
        <f>J311+J313</f>
        <v>5068</v>
      </c>
      <c r="K310" s="15">
        <f>K311+K313</f>
        <v>4899.1000000000004</v>
      </c>
    </row>
    <row r="311" spans="1:11" s="2" customFormat="1" ht="25.5" hidden="1" customHeight="1" x14ac:dyDescent="0.2">
      <c r="A311" s="1"/>
      <c r="B311" s="18" t="s">
        <v>68</v>
      </c>
      <c r="C311" s="38" t="s">
        <v>41</v>
      </c>
      <c r="D311" s="38" t="s">
        <v>45</v>
      </c>
      <c r="E311" s="10" t="s">
        <v>199</v>
      </c>
      <c r="F311" s="14">
        <v>200</v>
      </c>
      <c r="G311" s="40">
        <f>G312</f>
        <v>0</v>
      </c>
      <c r="H311" s="40">
        <f t="shared" ref="H311" si="171">H312</f>
        <v>0</v>
      </c>
      <c r="I311" s="40">
        <f>I312</f>
        <v>0</v>
      </c>
      <c r="J311" s="40">
        <f>J312</f>
        <v>0</v>
      </c>
      <c r="K311" s="40">
        <f>K312</f>
        <v>4899.1000000000004</v>
      </c>
    </row>
    <row r="312" spans="1:11" s="2" customFormat="1" ht="25.5" hidden="1" customHeight="1" x14ac:dyDescent="0.2">
      <c r="A312" s="1"/>
      <c r="B312" s="30" t="s">
        <v>16</v>
      </c>
      <c r="C312" s="38" t="s">
        <v>41</v>
      </c>
      <c r="D312" s="38" t="s">
        <v>45</v>
      </c>
      <c r="E312" s="10" t="s">
        <v>199</v>
      </c>
      <c r="F312" s="33">
        <v>240</v>
      </c>
      <c r="G312" s="40"/>
      <c r="H312" s="40"/>
      <c r="I312" s="40">
        <f>G312+H312</f>
        <v>0</v>
      </c>
      <c r="J312" s="40"/>
      <c r="K312" s="83">
        <v>4899.1000000000004</v>
      </c>
    </row>
    <row r="313" spans="1:11" x14ac:dyDescent="0.2">
      <c r="A313" s="1"/>
      <c r="B313" s="17" t="s">
        <v>54</v>
      </c>
      <c r="C313" s="10" t="s">
        <v>41</v>
      </c>
      <c r="D313" s="10" t="s">
        <v>45</v>
      </c>
      <c r="E313" s="10" t="s">
        <v>199</v>
      </c>
      <c r="F313" s="14">
        <v>500</v>
      </c>
      <c r="G313" s="15">
        <f>G314</f>
        <v>5165</v>
      </c>
      <c r="H313" s="15">
        <f t="shared" ref="H313" si="172">H314</f>
        <v>0</v>
      </c>
      <c r="I313" s="15">
        <f>I314</f>
        <v>5165</v>
      </c>
      <c r="J313" s="15">
        <f>J314</f>
        <v>5068</v>
      </c>
      <c r="K313" s="15">
        <f>K314</f>
        <v>0</v>
      </c>
    </row>
    <row r="314" spans="1:11" x14ac:dyDescent="0.2">
      <c r="A314" s="1"/>
      <c r="B314" s="18" t="s">
        <v>55</v>
      </c>
      <c r="C314" s="10" t="s">
        <v>41</v>
      </c>
      <c r="D314" s="10" t="s">
        <v>45</v>
      </c>
      <c r="E314" s="10" t="s">
        <v>199</v>
      </c>
      <c r="F314" s="14">
        <v>540</v>
      </c>
      <c r="G314" s="15">
        <v>5165</v>
      </c>
      <c r="H314" s="15"/>
      <c r="I314" s="15">
        <f>G314+H314</f>
        <v>5165</v>
      </c>
      <c r="J314" s="15">
        <v>5068</v>
      </c>
      <c r="K314" s="15"/>
    </row>
    <row r="315" spans="1:11" s="2" customFormat="1" ht="46.5" hidden="1" customHeight="1" x14ac:dyDescent="0.2">
      <c r="A315" s="1"/>
      <c r="B315" s="45" t="s">
        <v>119</v>
      </c>
      <c r="C315" s="38" t="s">
        <v>41</v>
      </c>
      <c r="D315" s="38" t="s">
        <v>45</v>
      </c>
      <c r="E315" s="71" t="s">
        <v>120</v>
      </c>
      <c r="F315" s="39"/>
      <c r="G315" s="40">
        <f>G316</f>
        <v>0</v>
      </c>
      <c r="H315" s="40">
        <f t="shared" ref="H315:H316" si="173">H316</f>
        <v>0</v>
      </c>
      <c r="I315" s="40">
        <f t="shared" ref="I315:K316" si="174">I316</f>
        <v>0</v>
      </c>
      <c r="J315" s="40">
        <f t="shared" si="174"/>
        <v>0</v>
      </c>
      <c r="K315" s="40">
        <f t="shared" si="174"/>
        <v>0</v>
      </c>
    </row>
    <row r="316" spans="1:11" s="2" customFormat="1" ht="25.5" hidden="1" customHeight="1" x14ac:dyDescent="0.2">
      <c r="A316" s="1"/>
      <c r="B316" s="18" t="s">
        <v>68</v>
      </c>
      <c r="C316" s="38" t="s">
        <v>41</v>
      </c>
      <c r="D316" s="38" t="s">
        <v>45</v>
      </c>
      <c r="E316" s="71" t="s">
        <v>120</v>
      </c>
      <c r="F316" s="14">
        <v>200</v>
      </c>
      <c r="G316" s="40">
        <f>G317</f>
        <v>0</v>
      </c>
      <c r="H316" s="40">
        <f t="shared" si="173"/>
        <v>0</v>
      </c>
      <c r="I316" s="40">
        <f t="shared" si="174"/>
        <v>0</v>
      </c>
      <c r="J316" s="40">
        <f t="shared" si="174"/>
        <v>0</v>
      </c>
      <c r="K316" s="40">
        <f t="shared" si="174"/>
        <v>0</v>
      </c>
    </row>
    <row r="317" spans="1:11" s="2" customFormat="1" ht="25.5" hidden="1" customHeight="1" x14ac:dyDescent="0.2">
      <c r="A317" s="1"/>
      <c r="B317" s="30" t="s">
        <v>16</v>
      </c>
      <c r="C317" s="38" t="s">
        <v>41</v>
      </c>
      <c r="D317" s="38" t="s">
        <v>45</v>
      </c>
      <c r="E317" s="71" t="s">
        <v>120</v>
      </c>
      <c r="F317" s="33">
        <v>240</v>
      </c>
      <c r="G317" s="40">
        <v>0</v>
      </c>
      <c r="H317" s="40"/>
      <c r="I317" s="40">
        <v>0</v>
      </c>
      <c r="J317" s="40"/>
      <c r="K317" s="40"/>
    </row>
    <row r="318" spans="1:11" s="2" customFormat="1" ht="48" x14ac:dyDescent="0.2">
      <c r="A318" s="1"/>
      <c r="B318" s="18" t="s">
        <v>304</v>
      </c>
      <c r="C318" s="38" t="s">
        <v>41</v>
      </c>
      <c r="D318" s="38" t="s">
        <v>45</v>
      </c>
      <c r="E318" s="10" t="s">
        <v>200</v>
      </c>
      <c r="F318" s="33"/>
      <c r="G318" s="40">
        <f>G319+G321</f>
        <v>2702.4</v>
      </c>
      <c r="H318" s="40">
        <f t="shared" ref="H318:I318" si="175">H319+H321</f>
        <v>0</v>
      </c>
      <c r="I318" s="40">
        <f t="shared" si="175"/>
        <v>2702.4</v>
      </c>
      <c r="J318" s="40">
        <f>J319+J321</f>
        <v>2449</v>
      </c>
      <c r="K318" s="40">
        <f>K319+K321</f>
        <v>2532.4</v>
      </c>
    </row>
    <row r="319" spans="1:11" s="2" customFormat="1" ht="25.5" hidden="1" customHeight="1" x14ac:dyDescent="0.2">
      <c r="A319" s="1"/>
      <c r="B319" s="18" t="s">
        <v>68</v>
      </c>
      <c r="C319" s="10" t="s">
        <v>41</v>
      </c>
      <c r="D319" s="10" t="s">
        <v>45</v>
      </c>
      <c r="E319" s="69" t="s">
        <v>200</v>
      </c>
      <c r="F319" s="14">
        <v>200</v>
      </c>
      <c r="G319" s="40">
        <f>G320</f>
        <v>0</v>
      </c>
      <c r="H319" s="40">
        <f t="shared" ref="H319" si="176">H320</f>
        <v>0</v>
      </c>
      <c r="I319" s="40">
        <f>I320</f>
        <v>0</v>
      </c>
      <c r="J319" s="40">
        <f>J320</f>
        <v>0</v>
      </c>
      <c r="K319" s="40">
        <f>K320</f>
        <v>2532.4</v>
      </c>
    </row>
    <row r="320" spans="1:11" s="2" customFormat="1" ht="33.75" hidden="1" customHeight="1" x14ac:dyDescent="0.2">
      <c r="A320" s="1"/>
      <c r="B320" s="18" t="s">
        <v>16</v>
      </c>
      <c r="C320" s="10" t="s">
        <v>41</v>
      </c>
      <c r="D320" s="10" t="s">
        <v>45</v>
      </c>
      <c r="E320" s="69" t="s">
        <v>200</v>
      </c>
      <c r="F320" s="14">
        <v>240</v>
      </c>
      <c r="G320" s="15"/>
      <c r="H320" s="15"/>
      <c r="I320" s="15">
        <f>G320+H320</f>
        <v>0</v>
      </c>
      <c r="J320" s="15"/>
      <c r="K320" s="15">
        <v>2532.4</v>
      </c>
    </row>
    <row r="321" spans="1:11" ht="18.75" customHeight="1" x14ac:dyDescent="0.2">
      <c r="A321" s="1"/>
      <c r="B321" s="17" t="s">
        <v>54</v>
      </c>
      <c r="C321" s="10" t="s">
        <v>41</v>
      </c>
      <c r="D321" s="10" t="s">
        <v>45</v>
      </c>
      <c r="E321" s="10" t="s">
        <v>200</v>
      </c>
      <c r="F321" s="14">
        <v>500</v>
      </c>
      <c r="G321" s="15">
        <f>G322</f>
        <v>2702.4</v>
      </c>
      <c r="H321" s="15">
        <f t="shared" ref="H321" si="177">H322</f>
        <v>0</v>
      </c>
      <c r="I321" s="15">
        <f>I322</f>
        <v>2702.4</v>
      </c>
      <c r="J321" s="15">
        <f>J322</f>
        <v>2449</v>
      </c>
      <c r="K321" s="15">
        <f>K322</f>
        <v>0</v>
      </c>
    </row>
    <row r="322" spans="1:11" ht="18" customHeight="1" x14ac:dyDescent="0.2">
      <c r="A322" s="1"/>
      <c r="B322" s="18" t="s">
        <v>55</v>
      </c>
      <c r="C322" s="10" t="s">
        <v>41</v>
      </c>
      <c r="D322" s="10" t="s">
        <v>45</v>
      </c>
      <c r="E322" s="10" t="s">
        <v>200</v>
      </c>
      <c r="F322" s="14">
        <v>540</v>
      </c>
      <c r="G322" s="15">
        <v>2702.4</v>
      </c>
      <c r="H322" s="15"/>
      <c r="I322" s="15">
        <f>G322+H322</f>
        <v>2702.4</v>
      </c>
      <c r="J322" s="15">
        <v>2449</v>
      </c>
      <c r="K322" s="15"/>
    </row>
    <row r="323" spans="1:11" s="2" customFormat="1" ht="18.75" customHeight="1" x14ac:dyDescent="0.2">
      <c r="A323" s="1"/>
      <c r="B323" s="18" t="s">
        <v>269</v>
      </c>
      <c r="C323" s="38" t="s">
        <v>41</v>
      </c>
      <c r="D323" s="38" t="s">
        <v>45</v>
      </c>
      <c r="E323" s="32" t="s">
        <v>201</v>
      </c>
      <c r="F323" s="14"/>
      <c r="G323" s="40">
        <f>G324</f>
        <v>6000</v>
      </c>
      <c r="H323" s="40">
        <f>H324</f>
        <v>-2000</v>
      </c>
      <c r="I323" s="40">
        <f>I324+I326</f>
        <v>4000</v>
      </c>
      <c r="J323" s="40">
        <f>J324+J326</f>
        <v>0</v>
      </c>
      <c r="K323" s="40">
        <f>K324+K326</f>
        <v>5000</v>
      </c>
    </row>
    <row r="324" spans="1:11" s="2" customFormat="1" ht="24" x14ac:dyDescent="0.2">
      <c r="A324" s="1"/>
      <c r="B324" s="18" t="s">
        <v>68</v>
      </c>
      <c r="C324" s="10" t="s">
        <v>41</v>
      </c>
      <c r="D324" s="10" t="s">
        <v>45</v>
      </c>
      <c r="E324" s="32" t="s">
        <v>201</v>
      </c>
      <c r="F324" s="14">
        <v>200</v>
      </c>
      <c r="G324" s="15">
        <f>G325</f>
        <v>6000</v>
      </c>
      <c r="H324" s="15">
        <f t="shared" ref="H324" si="178">H325</f>
        <v>-2000</v>
      </c>
      <c r="I324" s="15">
        <f>I325</f>
        <v>4000</v>
      </c>
      <c r="J324" s="15">
        <f>J325</f>
        <v>0</v>
      </c>
      <c r="K324" s="15">
        <f>K325</f>
        <v>5000</v>
      </c>
    </row>
    <row r="325" spans="1:11" s="2" customFormat="1" ht="24" x14ac:dyDescent="0.2">
      <c r="A325" s="1"/>
      <c r="B325" s="30" t="s">
        <v>16</v>
      </c>
      <c r="C325" s="32" t="s">
        <v>41</v>
      </c>
      <c r="D325" s="32" t="s">
        <v>45</v>
      </c>
      <c r="E325" s="32" t="s">
        <v>201</v>
      </c>
      <c r="F325" s="33">
        <v>240</v>
      </c>
      <c r="G325" s="34">
        <v>6000</v>
      </c>
      <c r="H325" s="34">
        <v>-2000</v>
      </c>
      <c r="I325" s="34">
        <f>G325+H325</f>
        <v>4000</v>
      </c>
      <c r="J325" s="85">
        <f>3000-3000</f>
        <v>0</v>
      </c>
      <c r="K325" s="85">
        <f>3000+2000</f>
        <v>5000</v>
      </c>
    </row>
    <row r="326" spans="1:11" hidden="1" x14ac:dyDescent="0.2">
      <c r="A326" s="1"/>
      <c r="B326" s="18" t="s">
        <v>18</v>
      </c>
      <c r="C326" s="10" t="s">
        <v>41</v>
      </c>
      <c r="D326" s="10" t="s">
        <v>45</v>
      </c>
      <c r="E326" s="32" t="s">
        <v>201</v>
      </c>
      <c r="F326" s="14">
        <v>800</v>
      </c>
      <c r="G326" s="15">
        <f>G327</f>
        <v>0</v>
      </c>
      <c r="H326" s="15"/>
      <c r="I326" s="15">
        <f>I327</f>
        <v>0</v>
      </c>
      <c r="J326" s="15">
        <f>J327</f>
        <v>0</v>
      </c>
      <c r="K326" s="15">
        <f>K327</f>
        <v>0</v>
      </c>
    </row>
    <row r="327" spans="1:11" ht="37.5" hidden="1" customHeight="1" x14ac:dyDescent="0.2">
      <c r="A327" s="1"/>
      <c r="B327" s="18" t="s">
        <v>69</v>
      </c>
      <c r="C327" s="10" t="s">
        <v>41</v>
      </c>
      <c r="D327" s="10" t="s">
        <v>45</v>
      </c>
      <c r="E327" s="32" t="s">
        <v>201</v>
      </c>
      <c r="F327" s="14">
        <v>810</v>
      </c>
      <c r="G327" s="15">
        <v>0</v>
      </c>
      <c r="H327" s="15"/>
      <c r="I327" s="15">
        <v>0</v>
      </c>
      <c r="J327" s="15"/>
      <c r="K327" s="15"/>
    </row>
    <row r="328" spans="1:11" ht="20.25" customHeight="1" x14ac:dyDescent="0.2">
      <c r="A328" s="1"/>
      <c r="B328" s="20" t="s">
        <v>46</v>
      </c>
      <c r="C328" s="10" t="s">
        <v>41</v>
      </c>
      <c r="D328" s="10" t="s">
        <v>47</v>
      </c>
      <c r="E328" s="21"/>
      <c r="F328" s="14"/>
      <c r="G328" s="15">
        <f>G329+G357+G373</f>
        <v>6099</v>
      </c>
      <c r="H328" s="15">
        <f t="shared" ref="H328:I328" si="179">H329+H357+H373</f>
        <v>-953</v>
      </c>
      <c r="I328" s="15">
        <f t="shared" si="179"/>
        <v>5146</v>
      </c>
      <c r="J328" s="15">
        <f>J329+J357</f>
        <v>62.199999999999989</v>
      </c>
      <c r="K328" s="15">
        <f>K329+K357</f>
        <v>4120</v>
      </c>
    </row>
    <row r="329" spans="1:11" ht="24" x14ac:dyDescent="0.2">
      <c r="A329" s="56" t="s">
        <v>8</v>
      </c>
      <c r="B329" s="25" t="s">
        <v>267</v>
      </c>
      <c r="C329" s="10" t="s">
        <v>41</v>
      </c>
      <c r="D329" s="10" t="s">
        <v>47</v>
      </c>
      <c r="E329" s="10" t="s">
        <v>98</v>
      </c>
      <c r="F329" s="14"/>
      <c r="G329" s="15">
        <f>G330+G334+G343+G347</f>
        <v>6099</v>
      </c>
      <c r="H329" s="15">
        <f t="shared" ref="H329:I329" si="180">H330+H334+H343+H347</f>
        <v>-953</v>
      </c>
      <c r="I329" s="15">
        <f t="shared" si="180"/>
        <v>5146</v>
      </c>
      <c r="J329" s="15">
        <f>J330+J334+J343+J347</f>
        <v>62.199999999999989</v>
      </c>
      <c r="K329" s="15">
        <f>K330+K334+K343+K347</f>
        <v>4120</v>
      </c>
    </row>
    <row r="330" spans="1:11" ht="24" x14ac:dyDescent="0.2">
      <c r="A330" s="56"/>
      <c r="B330" s="17" t="s">
        <v>268</v>
      </c>
      <c r="C330" s="10" t="s">
        <v>41</v>
      </c>
      <c r="D330" s="10" t="s">
        <v>47</v>
      </c>
      <c r="E330" s="10" t="s">
        <v>237</v>
      </c>
      <c r="F330" s="14"/>
      <c r="G330" s="15">
        <f>G331</f>
        <v>182.2</v>
      </c>
      <c r="H330" s="15">
        <f t="shared" ref="H330:H331" si="181">H331</f>
        <v>0</v>
      </c>
      <c r="I330" s="15">
        <f t="shared" ref="I330:K331" si="182">I331</f>
        <v>182.2</v>
      </c>
      <c r="J330" s="15">
        <f t="shared" si="182"/>
        <v>62.199999999999989</v>
      </c>
      <c r="K330" s="15">
        <f t="shared" si="182"/>
        <v>0</v>
      </c>
    </row>
    <row r="331" spans="1:11" ht="17.25" customHeight="1" x14ac:dyDescent="0.2">
      <c r="A331" s="1"/>
      <c r="B331" s="17" t="s">
        <v>269</v>
      </c>
      <c r="C331" s="10" t="s">
        <v>41</v>
      </c>
      <c r="D331" s="10" t="s">
        <v>47</v>
      </c>
      <c r="E331" s="10" t="s">
        <v>202</v>
      </c>
      <c r="F331" s="14"/>
      <c r="G331" s="15">
        <f>G332</f>
        <v>182.2</v>
      </c>
      <c r="H331" s="15">
        <f t="shared" si="181"/>
        <v>0</v>
      </c>
      <c r="I331" s="15">
        <f t="shared" si="182"/>
        <v>182.2</v>
      </c>
      <c r="J331" s="15">
        <f t="shared" si="182"/>
        <v>62.199999999999989</v>
      </c>
      <c r="K331" s="15">
        <f t="shared" si="182"/>
        <v>0</v>
      </c>
    </row>
    <row r="332" spans="1:11" ht="24" x14ac:dyDescent="0.2">
      <c r="A332" s="1"/>
      <c r="B332" s="18" t="s">
        <v>68</v>
      </c>
      <c r="C332" s="10" t="s">
        <v>41</v>
      </c>
      <c r="D332" s="10" t="s">
        <v>47</v>
      </c>
      <c r="E332" s="10" t="s">
        <v>202</v>
      </c>
      <c r="F332" s="14">
        <v>200</v>
      </c>
      <c r="G332" s="15">
        <f t="shared" ref="G332:K332" si="183">G333</f>
        <v>182.2</v>
      </c>
      <c r="H332" s="15">
        <f t="shared" si="183"/>
        <v>0</v>
      </c>
      <c r="I332" s="15">
        <f t="shared" si="183"/>
        <v>182.2</v>
      </c>
      <c r="J332" s="15">
        <f t="shared" si="183"/>
        <v>62.199999999999989</v>
      </c>
      <c r="K332" s="15">
        <f t="shared" si="183"/>
        <v>0</v>
      </c>
    </row>
    <row r="333" spans="1:11" ht="24" x14ac:dyDescent="0.2">
      <c r="A333" s="48"/>
      <c r="B333" s="18" t="s">
        <v>16</v>
      </c>
      <c r="C333" s="10" t="s">
        <v>41</v>
      </c>
      <c r="D333" s="10" t="s">
        <v>47</v>
      </c>
      <c r="E333" s="10" t="s">
        <v>202</v>
      </c>
      <c r="F333" s="14">
        <v>240</v>
      </c>
      <c r="G333" s="15">
        <v>182.2</v>
      </c>
      <c r="H333" s="15"/>
      <c r="I333" s="15">
        <f>G333+H333</f>
        <v>182.2</v>
      </c>
      <c r="J333" s="76">
        <f>182.2-120</f>
        <v>62.199999999999989</v>
      </c>
      <c r="K333" s="15">
        <v>0</v>
      </c>
    </row>
    <row r="334" spans="1:11" s="2" customFormat="1" ht="24" x14ac:dyDescent="0.2">
      <c r="A334" s="3"/>
      <c r="B334" s="47" t="s">
        <v>270</v>
      </c>
      <c r="C334" s="38" t="s">
        <v>41</v>
      </c>
      <c r="D334" s="38" t="s">
        <v>47</v>
      </c>
      <c r="E334" s="38" t="s">
        <v>250</v>
      </c>
      <c r="F334" s="39"/>
      <c r="G334" s="40">
        <f>G335+G338</f>
        <v>100</v>
      </c>
      <c r="H334" s="40">
        <f t="shared" ref="H334" si="184">H335+H338</f>
        <v>0</v>
      </c>
      <c r="I334" s="40">
        <f>I335+I338</f>
        <v>100</v>
      </c>
      <c r="J334" s="40">
        <f>J335+J338</f>
        <v>0</v>
      </c>
      <c r="K334" s="40">
        <f>K335+K338</f>
        <v>0</v>
      </c>
    </row>
    <row r="335" spans="1:11" s="2" customFormat="1" ht="21.75" hidden="1" customHeight="1" x14ac:dyDescent="0.2">
      <c r="A335" s="3"/>
      <c r="B335" s="47" t="s">
        <v>115</v>
      </c>
      <c r="C335" s="38" t="s">
        <v>41</v>
      </c>
      <c r="D335" s="38" t="s">
        <v>47</v>
      </c>
      <c r="E335" s="71" t="s">
        <v>116</v>
      </c>
      <c r="F335" s="39"/>
      <c r="G335" s="40">
        <f>G336</f>
        <v>0</v>
      </c>
      <c r="H335" s="40">
        <f t="shared" ref="H335:H336" si="185">H336</f>
        <v>0</v>
      </c>
      <c r="I335" s="40">
        <f t="shared" ref="I335:K336" si="186">I336</f>
        <v>0</v>
      </c>
      <c r="J335" s="40">
        <f t="shared" si="186"/>
        <v>0</v>
      </c>
      <c r="K335" s="40">
        <f t="shared" si="186"/>
        <v>0</v>
      </c>
    </row>
    <row r="336" spans="1:11" s="2" customFormat="1" ht="24" hidden="1" x14ac:dyDescent="0.2">
      <c r="A336" s="3"/>
      <c r="B336" s="18" t="s">
        <v>68</v>
      </c>
      <c r="C336" s="38" t="s">
        <v>41</v>
      </c>
      <c r="D336" s="38" t="s">
        <v>47</v>
      </c>
      <c r="E336" s="71" t="s">
        <v>116</v>
      </c>
      <c r="F336" s="39">
        <v>200</v>
      </c>
      <c r="G336" s="40">
        <f>G337</f>
        <v>0</v>
      </c>
      <c r="H336" s="40">
        <f t="shared" si="185"/>
        <v>0</v>
      </c>
      <c r="I336" s="40">
        <f t="shared" si="186"/>
        <v>0</v>
      </c>
      <c r="J336" s="40">
        <f t="shared" si="186"/>
        <v>0</v>
      </c>
      <c r="K336" s="40">
        <f t="shared" si="186"/>
        <v>0</v>
      </c>
    </row>
    <row r="337" spans="1:11" s="2" customFormat="1" ht="24" hidden="1" x14ac:dyDescent="0.2">
      <c r="A337" s="3"/>
      <c r="B337" s="30" t="s">
        <v>16</v>
      </c>
      <c r="C337" s="38" t="s">
        <v>41</v>
      </c>
      <c r="D337" s="38" t="s">
        <v>47</v>
      </c>
      <c r="E337" s="71" t="s">
        <v>116</v>
      </c>
      <c r="F337" s="39">
        <v>240</v>
      </c>
      <c r="G337" s="40">
        <v>0</v>
      </c>
      <c r="H337" s="40"/>
      <c r="I337" s="40">
        <v>0</v>
      </c>
      <c r="J337" s="40"/>
      <c r="K337" s="40"/>
    </row>
    <row r="338" spans="1:11" s="2" customFormat="1" ht="18" customHeight="1" x14ac:dyDescent="0.2">
      <c r="A338" s="3"/>
      <c r="B338" s="17" t="s">
        <v>269</v>
      </c>
      <c r="C338" s="10" t="s">
        <v>41</v>
      </c>
      <c r="D338" s="10" t="s">
        <v>47</v>
      </c>
      <c r="E338" s="32" t="s">
        <v>203</v>
      </c>
      <c r="F338" s="14"/>
      <c r="G338" s="15">
        <f>G339+G341</f>
        <v>100</v>
      </c>
      <c r="H338" s="15">
        <f t="shared" ref="H338" si="187">H339+H341</f>
        <v>0</v>
      </c>
      <c r="I338" s="15">
        <f>I339+I341</f>
        <v>100</v>
      </c>
      <c r="J338" s="15">
        <f>J339+J341</f>
        <v>0</v>
      </c>
      <c r="K338" s="15">
        <f>K339+K341</f>
        <v>0</v>
      </c>
    </row>
    <row r="339" spans="1:11" s="2" customFormat="1" ht="24" x14ac:dyDescent="0.2">
      <c r="A339" s="3"/>
      <c r="B339" s="18" t="s">
        <v>68</v>
      </c>
      <c r="C339" s="10" t="s">
        <v>41</v>
      </c>
      <c r="D339" s="10" t="s">
        <v>47</v>
      </c>
      <c r="E339" s="32" t="s">
        <v>203</v>
      </c>
      <c r="F339" s="14">
        <v>200</v>
      </c>
      <c r="G339" s="15">
        <f>G340</f>
        <v>100</v>
      </c>
      <c r="H339" s="15">
        <f t="shared" ref="H339" si="188">H340</f>
        <v>0</v>
      </c>
      <c r="I339" s="15">
        <f>I340</f>
        <v>100</v>
      </c>
      <c r="J339" s="15">
        <f>J340</f>
        <v>0</v>
      </c>
      <c r="K339" s="15">
        <f>K340</f>
        <v>0</v>
      </c>
    </row>
    <row r="340" spans="1:11" s="2" customFormat="1" ht="24" x14ac:dyDescent="0.2">
      <c r="A340" s="3"/>
      <c r="B340" s="30" t="s">
        <v>16</v>
      </c>
      <c r="C340" s="32" t="s">
        <v>41</v>
      </c>
      <c r="D340" s="32" t="s">
        <v>47</v>
      </c>
      <c r="E340" s="32" t="s">
        <v>203</v>
      </c>
      <c r="F340" s="33">
        <v>240</v>
      </c>
      <c r="G340" s="34">
        <v>100</v>
      </c>
      <c r="H340" s="34"/>
      <c r="I340" s="34">
        <f>G340+H340</f>
        <v>100</v>
      </c>
      <c r="J340" s="34">
        <v>0</v>
      </c>
      <c r="K340" s="34">
        <v>0</v>
      </c>
    </row>
    <row r="341" spans="1:11" s="2" customFormat="1" hidden="1" x14ac:dyDescent="0.2">
      <c r="A341" s="3"/>
      <c r="B341" s="30" t="s">
        <v>18</v>
      </c>
      <c r="C341" s="32" t="s">
        <v>41</v>
      </c>
      <c r="D341" s="32" t="s">
        <v>47</v>
      </c>
      <c r="E341" s="67" t="s">
        <v>99</v>
      </c>
      <c r="F341" s="33">
        <v>800</v>
      </c>
      <c r="G341" s="34">
        <f>G342</f>
        <v>0</v>
      </c>
      <c r="H341" s="34">
        <f t="shared" ref="H341" si="189">H342</f>
        <v>0</v>
      </c>
      <c r="I341" s="34">
        <f>I342</f>
        <v>0</v>
      </c>
      <c r="J341" s="34">
        <f>J342</f>
        <v>0</v>
      </c>
      <c r="K341" s="34">
        <f>K342</f>
        <v>0</v>
      </c>
    </row>
    <row r="342" spans="1:11" s="2" customFormat="1" ht="36" hidden="1" x14ac:dyDescent="0.2">
      <c r="A342" s="3"/>
      <c r="B342" s="30" t="s">
        <v>69</v>
      </c>
      <c r="C342" s="32" t="s">
        <v>41</v>
      </c>
      <c r="D342" s="32" t="s">
        <v>47</v>
      </c>
      <c r="E342" s="67" t="s">
        <v>99</v>
      </c>
      <c r="F342" s="33">
        <v>810</v>
      </c>
      <c r="G342" s="34">
        <v>0</v>
      </c>
      <c r="H342" s="34"/>
      <c r="I342" s="34">
        <v>0</v>
      </c>
      <c r="J342" s="34">
        <v>0</v>
      </c>
      <c r="K342" s="34">
        <v>0</v>
      </c>
    </row>
    <row r="343" spans="1:11" ht="24" x14ac:dyDescent="0.2">
      <c r="B343" s="17" t="s">
        <v>271</v>
      </c>
      <c r="C343" s="10" t="s">
        <v>41</v>
      </c>
      <c r="D343" s="10" t="s">
        <v>47</v>
      </c>
      <c r="E343" s="22" t="s">
        <v>251</v>
      </c>
      <c r="F343" s="14"/>
      <c r="G343" s="15">
        <f>G344</f>
        <v>5116.8</v>
      </c>
      <c r="H343" s="15">
        <f t="shared" ref="H343:H355" si="190">H344</f>
        <v>-953</v>
      </c>
      <c r="I343" s="15">
        <f t="shared" ref="I343:K345" si="191">I344</f>
        <v>4163.8</v>
      </c>
      <c r="J343" s="15">
        <f t="shared" si="191"/>
        <v>0</v>
      </c>
      <c r="K343" s="15">
        <f t="shared" si="191"/>
        <v>4120</v>
      </c>
    </row>
    <row r="344" spans="1:11" x14ac:dyDescent="0.2">
      <c r="B344" s="17" t="s">
        <v>269</v>
      </c>
      <c r="C344" s="10" t="s">
        <v>41</v>
      </c>
      <c r="D344" s="10" t="s">
        <v>47</v>
      </c>
      <c r="E344" s="22" t="s">
        <v>204</v>
      </c>
      <c r="F344" s="14"/>
      <c r="G344" s="15">
        <f>G345</f>
        <v>5116.8</v>
      </c>
      <c r="H344" s="15">
        <f t="shared" si="190"/>
        <v>-953</v>
      </c>
      <c r="I344" s="15">
        <f t="shared" si="191"/>
        <v>4163.8</v>
      </c>
      <c r="J344" s="15">
        <f t="shared" si="191"/>
        <v>0</v>
      </c>
      <c r="K344" s="15">
        <f t="shared" si="191"/>
        <v>4120</v>
      </c>
    </row>
    <row r="345" spans="1:11" ht="24" x14ac:dyDescent="0.2">
      <c r="B345" s="18" t="s">
        <v>68</v>
      </c>
      <c r="C345" s="10" t="s">
        <v>41</v>
      </c>
      <c r="D345" s="10" t="s">
        <v>47</v>
      </c>
      <c r="E345" s="22" t="s">
        <v>204</v>
      </c>
      <c r="F345" s="14">
        <v>200</v>
      </c>
      <c r="G345" s="15">
        <f>G346</f>
        <v>5116.8</v>
      </c>
      <c r="H345" s="15">
        <f t="shared" si="190"/>
        <v>-953</v>
      </c>
      <c r="I345" s="15">
        <f t="shared" si="191"/>
        <v>4163.8</v>
      </c>
      <c r="J345" s="15">
        <f t="shared" si="191"/>
        <v>0</v>
      </c>
      <c r="K345" s="15">
        <f t="shared" si="191"/>
        <v>4120</v>
      </c>
    </row>
    <row r="346" spans="1:11" ht="24" x14ac:dyDescent="0.2">
      <c r="B346" s="18" t="s">
        <v>16</v>
      </c>
      <c r="C346" s="10" t="s">
        <v>41</v>
      </c>
      <c r="D346" s="10" t="s">
        <v>47</v>
      </c>
      <c r="E346" s="22" t="s">
        <v>204</v>
      </c>
      <c r="F346" s="14">
        <v>240</v>
      </c>
      <c r="G346" s="15">
        <v>5116.8</v>
      </c>
      <c r="H346" s="15">
        <f>47-200-800</f>
        <v>-953</v>
      </c>
      <c r="I346" s="15">
        <f>G346+H346</f>
        <v>4163.8</v>
      </c>
      <c r="J346" s="76">
        <f>4000-4000</f>
        <v>0</v>
      </c>
      <c r="K346" s="76">
        <f>4000+120</f>
        <v>4120</v>
      </c>
    </row>
    <row r="347" spans="1:11" ht="24" x14ac:dyDescent="0.2">
      <c r="B347" s="17" t="s">
        <v>149</v>
      </c>
      <c r="C347" s="10" t="s">
        <v>41</v>
      </c>
      <c r="D347" s="10" t="s">
        <v>47</v>
      </c>
      <c r="E347" s="22" t="s">
        <v>252</v>
      </c>
      <c r="F347" s="14"/>
      <c r="G347" s="15">
        <f>G348+G351+G354</f>
        <v>700</v>
      </c>
      <c r="H347" s="15">
        <f t="shared" ref="H347:I347" si="192">H348+H351+H354</f>
        <v>0</v>
      </c>
      <c r="I347" s="15">
        <f t="shared" si="192"/>
        <v>700</v>
      </c>
      <c r="J347" s="15">
        <f>J348+J351+J354</f>
        <v>0</v>
      </c>
      <c r="K347" s="15">
        <f>K348+K351+K354</f>
        <v>0</v>
      </c>
    </row>
    <row r="348" spans="1:11" s="2" customFormat="1" ht="24" hidden="1" x14ac:dyDescent="0.2">
      <c r="B348" s="45" t="s">
        <v>160</v>
      </c>
      <c r="C348" s="38" t="s">
        <v>41</v>
      </c>
      <c r="D348" s="10" t="s">
        <v>47</v>
      </c>
      <c r="E348" s="72" t="s">
        <v>205</v>
      </c>
      <c r="F348" s="39"/>
      <c r="G348" s="40">
        <f>G349</f>
        <v>0</v>
      </c>
      <c r="H348" s="40">
        <f t="shared" ref="H348" si="193">H349</f>
        <v>0</v>
      </c>
      <c r="I348" s="40">
        <f>I349</f>
        <v>0</v>
      </c>
      <c r="J348" s="40">
        <f>J349</f>
        <v>0</v>
      </c>
      <c r="K348" s="40">
        <f>K349</f>
        <v>0</v>
      </c>
    </row>
    <row r="349" spans="1:11" s="2" customFormat="1" ht="24" hidden="1" x14ac:dyDescent="0.2">
      <c r="B349" s="18" t="s">
        <v>68</v>
      </c>
      <c r="C349" s="38" t="s">
        <v>41</v>
      </c>
      <c r="D349" s="10" t="s">
        <v>47</v>
      </c>
      <c r="E349" s="72" t="s">
        <v>205</v>
      </c>
      <c r="F349" s="14">
        <v>200</v>
      </c>
      <c r="G349" s="15">
        <f t="shared" ref="G349:K349" si="194">G350</f>
        <v>0</v>
      </c>
      <c r="H349" s="15">
        <f t="shared" si="194"/>
        <v>0</v>
      </c>
      <c r="I349" s="15">
        <f t="shared" si="194"/>
        <v>0</v>
      </c>
      <c r="J349" s="15">
        <f t="shared" si="194"/>
        <v>0</v>
      </c>
      <c r="K349" s="15">
        <f t="shared" si="194"/>
        <v>0</v>
      </c>
    </row>
    <row r="350" spans="1:11" s="2" customFormat="1" ht="24" hidden="1" x14ac:dyDescent="0.2">
      <c r="B350" s="18" t="s">
        <v>16</v>
      </c>
      <c r="C350" s="38" t="s">
        <v>41</v>
      </c>
      <c r="D350" s="10" t="s">
        <v>47</v>
      </c>
      <c r="E350" s="72" t="s">
        <v>205</v>
      </c>
      <c r="F350" s="14">
        <v>240</v>
      </c>
      <c r="G350" s="15">
        <v>0</v>
      </c>
      <c r="H350" s="15"/>
      <c r="I350" s="15">
        <f>G350+H350</f>
        <v>0</v>
      </c>
      <c r="J350" s="15"/>
      <c r="K350" s="15"/>
    </row>
    <row r="351" spans="1:11" s="2" customFormat="1" ht="24" hidden="1" x14ac:dyDescent="0.2">
      <c r="B351" s="17" t="s">
        <v>160</v>
      </c>
      <c r="C351" s="38" t="s">
        <v>41</v>
      </c>
      <c r="D351" s="10" t="s">
        <v>47</v>
      </c>
      <c r="E351" s="69" t="s">
        <v>206</v>
      </c>
      <c r="F351" s="14"/>
      <c r="G351" s="15">
        <f t="shared" ref="G351:K352" si="195">G352</f>
        <v>0</v>
      </c>
      <c r="H351" s="15">
        <f t="shared" si="195"/>
        <v>0</v>
      </c>
      <c r="I351" s="15">
        <f t="shared" si="195"/>
        <v>0</v>
      </c>
      <c r="J351" s="15">
        <f t="shared" si="195"/>
        <v>0</v>
      </c>
      <c r="K351" s="15">
        <f t="shared" si="195"/>
        <v>0</v>
      </c>
    </row>
    <row r="352" spans="1:11" s="2" customFormat="1" ht="24" hidden="1" x14ac:dyDescent="0.2">
      <c r="B352" s="18" t="s">
        <v>68</v>
      </c>
      <c r="C352" s="38" t="s">
        <v>41</v>
      </c>
      <c r="D352" s="10" t="s">
        <v>47</v>
      </c>
      <c r="E352" s="69" t="s">
        <v>206</v>
      </c>
      <c r="F352" s="14">
        <v>200</v>
      </c>
      <c r="G352" s="15">
        <f t="shared" si="195"/>
        <v>0</v>
      </c>
      <c r="H352" s="15">
        <f t="shared" si="195"/>
        <v>0</v>
      </c>
      <c r="I352" s="15">
        <f t="shared" si="195"/>
        <v>0</v>
      </c>
      <c r="J352" s="15">
        <f t="shared" si="195"/>
        <v>0</v>
      </c>
      <c r="K352" s="15">
        <f t="shared" si="195"/>
        <v>0</v>
      </c>
    </row>
    <row r="353" spans="1:11" s="2" customFormat="1" ht="24" hidden="1" x14ac:dyDescent="0.2">
      <c r="B353" s="18" t="s">
        <v>16</v>
      </c>
      <c r="C353" s="38" t="s">
        <v>41</v>
      </c>
      <c r="D353" s="10" t="s">
        <v>47</v>
      </c>
      <c r="E353" s="69" t="s">
        <v>206</v>
      </c>
      <c r="F353" s="14">
        <v>240</v>
      </c>
      <c r="G353" s="15">
        <v>0</v>
      </c>
      <c r="H353" s="15"/>
      <c r="I353" s="15">
        <f>G353+H353</f>
        <v>0</v>
      </c>
      <c r="J353" s="15"/>
      <c r="K353" s="15"/>
    </row>
    <row r="354" spans="1:11" ht="24" x14ac:dyDescent="0.2">
      <c r="B354" s="17" t="s">
        <v>62</v>
      </c>
      <c r="C354" s="10" t="s">
        <v>41</v>
      </c>
      <c r="D354" s="10" t="s">
        <v>47</v>
      </c>
      <c r="E354" s="22" t="s">
        <v>207</v>
      </c>
      <c r="F354" s="14"/>
      <c r="G354" s="15">
        <f>G355</f>
        <v>700</v>
      </c>
      <c r="H354" s="15">
        <f t="shared" si="190"/>
        <v>0</v>
      </c>
      <c r="I354" s="15">
        <f t="shared" ref="I354:K355" si="196">I355</f>
        <v>700</v>
      </c>
      <c r="J354" s="15">
        <f t="shared" si="196"/>
        <v>0</v>
      </c>
      <c r="K354" s="15">
        <f t="shared" si="196"/>
        <v>0</v>
      </c>
    </row>
    <row r="355" spans="1:11" ht="24" x14ac:dyDescent="0.2">
      <c r="B355" s="18" t="s">
        <v>68</v>
      </c>
      <c r="C355" s="10" t="s">
        <v>41</v>
      </c>
      <c r="D355" s="10" t="s">
        <v>47</v>
      </c>
      <c r="E355" s="22" t="s">
        <v>207</v>
      </c>
      <c r="F355" s="14">
        <v>200</v>
      </c>
      <c r="G355" s="15">
        <f>G356</f>
        <v>700</v>
      </c>
      <c r="H355" s="15">
        <f t="shared" si="190"/>
        <v>0</v>
      </c>
      <c r="I355" s="15">
        <f t="shared" si="196"/>
        <v>700</v>
      </c>
      <c r="J355" s="15">
        <f t="shared" si="196"/>
        <v>0</v>
      </c>
      <c r="K355" s="15">
        <f t="shared" si="196"/>
        <v>0</v>
      </c>
    </row>
    <row r="356" spans="1:11" ht="24" x14ac:dyDescent="0.2">
      <c r="B356" s="18" t="s">
        <v>16</v>
      </c>
      <c r="C356" s="10" t="s">
        <v>41</v>
      </c>
      <c r="D356" s="10" t="s">
        <v>47</v>
      </c>
      <c r="E356" s="22" t="s">
        <v>207</v>
      </c>
      <c r="F356" s="14">
        <v>240</v>
      </c>
      <c r="G356" s="15">
        <v>700</v>
      </c>
      <c r="H356" s="15"/>
      <c r="I356" s="15">
        <f>G356+H356</f>
        <v>700</v>
      </c>
      <c r="J356" s="15">
        <v>0</v>
      </c>
      <c r="K356" s="15">
        <v>0</v>
      </c>
    </row>
    <row r="357" spans="1:11" s="2" customFormat="1" ht="33.75" hidden="1" customHeight="1" x14ac:dyDescent="0.2">
      <c r="B357" s="47" t="s">
        <v>134</v>
      </c>
      <c r="C357" s="38" t="s">
        <v>41</v>
      </c>
      <c r="D357" s="38" t="s">
        <v>47</v>
      </c>
      <c r="E357" s="46" t="s">
        <v>100</v>
      </c>
      <c r="F357" s="39"/>
      <c r="G357" s="40">
        <f>G358</f>
        <v>0</v>
      </c>
      <c r="H357" s="40">
        <f t="shared" ref="H357" si="197">H358</f>
        <v>0</v>
      </c>
      <c r="I357" s="40">
        <f>I358</f>
        <v>0</v>
      </c>
      <c r="J357" s="40">
        <f>J358</f>
        <v>0</v>
      </c>
      <c r="K357" s="40">
        <f>K358</f>
        <v>0</v>
      </c>
    </row>
    <row r="358" spans="1:11" s="2" customFormat="1" ht="24" hidden="1" x14ac:dyDescent="0.2">
      <c r="B358" s="18" t="s">
        <v>135</v>
      </c>
      <c r="C358" s="10" t="s">
        <v>41</v>
      </c>
      <c r="D358" s="10" t="s">
        <v>47</v>
      </c>
      <c r="E358" s="22" t="s">
        <v>101</v>
      </c>
      <c r="F358" s="14"/>
      <c r="G358" s="15">
        <f>G359+G369</f>
        <v>0</v>
      </c>
      <c r="H358" s="15">
        <f t="shared" ref="H358" si="198">H359+H369</f>
        <v>0</v>
      </c>
      <c r="I358" s="15">
        <f>I359+I369</f>
        <v>0</v>
      </c>
      <c r="J358" s="15">
        <f>J359+J369</f>
        <v>0</v>
      </c>
      <c r="K358" s="15">
        <f>K359+K369</f>
        <v>0</v>
      </c>
    </row>
    <row r="359" spans="1:11" s="2" customFormat="1" ht="24" hidden="1" x14ac:dyDescent="0.2">
      <c r="B359" s="18" t="s">
        <v>127</v>
      </c>
      <c r="C359" s="10" t="s">
        <v>41</v>
      </c>
      <c r="D359" s="10" t="s">
        <v>47</v>
      </c>
      <c r="E359" s="73" t="s">
        <v>124</v>
      </c>
      <c r="F359" s="14"/>
      <c r="G359" s="15">
        <f>G360+G363+G366</f>
        <v>0</v>
      </c>
      <c r="H359" s="15">
        <f t="shared" ref="H359:I359" si="199">H360+H363+H366</f>
        <v>0</v>
      </c>
      <c r="I359" s="15">
        <f t="shared" si="199"/>
        <v>0</v>
      </c>
      <c r="J359" s="15">
        <f>J360+J363+J366</f>
        <v>0</v>
      </c>
      <c r="K359" s="15">
        <f>K360+K363+K366</f>
        <v>0</v>
      </c>
    </row>
    <row r="360" spans="1:11" ht="24" hidden="1" x14ac:dyDescent="0.2">
      <c r="A360" s="1"/>
      <c r="B360" s="18" t="s">
        <v>128</v>
      </c>
      <c r="C360" s="10" t="s">
        <v>41</v>
      </c>
      <c r="D360" s="10" t="s">
        <v>47</v>
      </c>
      <c r="E360" s="68" t="s">
        <v>125</v>
      </c>
      <c r="F360" s="14"/>
      <c r="G360" s="15">
        <f>G361</f>
        <v>0</v>
      </c>
      <c r="H360" s="15">
        <f t="shared" ref="H360:H361" si="200">H361</f>
        <v>0</v>
      </c>
      <c r="I360" s="15">
        <f t="shared" ref="I360:K361" si="201">I361</f>
        <v>0</v>
      </c>
      <c r="J360" s="15">
        <f t="shared" si="201"/>
        <v>0</v>
      </c>
      <c r="K360" s="15">
        <f t="shared" si="201"/>
        <v>0</v>
      </c>
    </row>
    <row r="361" spans="1:11" ht="24" hidden="1" x14ac:dyDescent="0.2">
      <c r="A361" s="1"/>
      <c r="B361" s="18" t="s">
        <v>68</v>
      </c>
      <c r="C361" s="10" t="s">
        <v>41</v>
      </c>
      <c r="D361" s="10" t="s">
        <v>47</v>
      </c>
      <c r="E361" s="68" t="s">
        <v>125</v>
      </c>
      <c r="F361" s="14">
        <v>200</v>
      </c>
      <c r="G361" s="15">
        <f>G362</f>
        <v>0</v>
      </c>
      <c r="H361" s="15">
        <f t="shared" si="200"/>
        <v>0</v>
      </c>
      <c r="I361" s="15">
        <f t="shared" si="201"/>
        <v>0</v>
      </c>
      <c r="J361" s="15">
        <f t="shared" si="201"/>
        <v>0</v>
      </c>
      <c r="K361" s="15">
        <f t="shared" si="201"/>
        <v>0</v>
      </c>
    </row>
    <row r="362" spans="1:11" ht="24" hidden="1" x14ac:dyDescent="0.2">
      <c r="A362" s="1"/>
      <c r="B362" s="18" t="s">
        <v>16</v>
      </c>
      <c r="C362" s="10" t="s">
        <v>41</v>
      </c>
      <c r="D362" s="10" t="s">
        <v>47</v>
      </c>
      <c r="E362" s="68" t="s">
        <v>125</v>
      </c>
      <c r="F362" s="14">
        <v>240</v>
      </c>
      <c r="G362" s="15">
        <v>0</v>
      </c>
      <c r="H362" s="15"/>
      <c r="I362" s="15">
        <v>0</v>
      </c>
      <c r="J362" s="15">
        <v>0</v>
      </c>
      <c r="K362" s="15">
        <v>0</v>
      </c>
    </row>
    <row r="363" spans="1:11" ht="24" hidden="1" x14ac:dyDescent="0.2">
      <c r="A363" s="1"/>
      <c r="B363" s="18" t="s">
        <v>139</v>
      </c>
      <c r="C363" s="10" t="s">
        <v>41</v>
      </c>
      <c r="D363" s="10" t="s">
        <v>47</v>
      </c>
      <c r="E363" s="68" t="s">
        <v>126</v>
      </c>
      <c r="F363" s="14"/>
      <c r="G363" s="15">
        <f>G364</f>
        <v>0</v>
      </c>
      <c r="H363" s="15">
        <f t="shared" ref="H363:H364" si="202">H364</f>
        <v>0</v>
      </c>
      <c r="I363" s="15">
        <f t="shared" ref="I363:K364" si="203">I364</f>
        <v>0</v>
      </c>
      <c r="J363" s="15">
        <f t="shared" si="203"/>
        <v>0</v>
      </c>
      <c r="K363" s="15">
        <f t="shared" si="203"/>
        <v>0</v>
      </c>
    </row>
    <row r="364" spans="1:11" ht="24" hidden="1" x14ac:dyDescent="0.2">
      <c r="A364" s="1"/>
      <c r="B364" s="18" t="s">
        <v>68</v>
      </c>
      <c r="C364" s="10" t="s">
        <v>41</v>
      </c>
      <c r="D364" s="10" t="s">
        <v>47</v>
      </c>
      <c r="E364" s="68" t="s">
        <v>126</v>
      </c>
      <c r="F364" s="14">
        <v>200</v>
      </c>
      <c r="G364" s="15">
        <f>G365</f>
        <v>0</v>
      </c>
      <c r="H364" s="15">
        <f t="shared" si="202"/>
        <v>0</v>
      </c>
      <c r="I364" s="15">
        <f t="shared" si="203"/>
        <v>0</v>
      </c>
      <c r="J364" s="15">
        <f t="shared" si="203"/>
        <v>0</v>
      </c>
      <c r="K364" s="15">
        <f t="shared" si="203"/>
        <v>0</v>
      </c>
    </row>
    <row r="365" spans="1:11" ht="24" hidden="1" x14ac:dyDescent="0.2">
      <c r="A365" s="1"/>
      <c r="B365" s="18" t="s">
        <v>16</v>
      </c>
      <c r="C365" s="10" t="s">
        <v>41</v>
      </c>
      <c r="D365" s="10" t="s">
        <v>47</v>
      </c>
      <c r="E365" s="68" t="s">
        <v>126</v>
      </c>
      <c r="F365" s="14">
        <v>240</v>
      </c>
      <c r="G365" s="15">
        <v>0</v>
      </c>
      <c r="H365" s="15"/>
      <c r="I365" s="15">
        <f>G365+H365</f>
        <v>0</v>
      </c>
      <c r="J365" s="15">
        <v>0</v>
      </c>
      <c r="K365" s="15">
        <v>0</v>
      </c>
    </row>
    <row r="366" spans="1:11" ht="24" hidden="1" x14ac:dyDescent="0.2">
      <c r="A366" s="1"/>
      <c r="B366" s="17" t="s">
        <v>62</v>
      </c>
      <c r="C366" s="10" t="s">
        <v>41</v>
      </c>
      <c r="D366" s="10" t="s">
        <v>47</v>
      </c>
      <c r="E366" s="68" t="s">
        <v>133</v>
      </c>
      <c r="F366" s="14"/>
      <c r="G366" s="15">
        <f>G367</f>
        <v>0</v>
      </c>
      <c r="H366" s="15">
        <f t="shared" ref="H366" si="204">H367</f>
        <v>0</v>
      </c>
      <c r="I366" s="15">
        <f>I367</f>
        <v>0</v>
      </c>
      <c r="J366" s="15">
        <f>J367</f>
        <v>0</v>
      </c>
      <c r="K366" s="15">
        <f>K367</f>
        <v>0</v>
      </c>
    </row>
    <row r="367" spans="1:11" ht="24" hidden="1" x14ac:dyDescent="0.2">
      <c r="A367" s="1"/>
      <c r="B367" s="18" t="s">
        <v>68</v>
      </c>
      <c r="C367" s="10" t="s">
        <v>41</v>
      </c>
      <c r="D367" s="10" t="s">
        <v>47</v>
      </c>
      <c r="E367" s="68" t="s">
        <v>133</v>
      </c>
      <c r="F367" s="14">
        <v>200</v>
      </c>
      <c r="G367" s="15">
        <f t="shared" ref="G367:K367" si="205">G368</f>
        <v>0</v>
      </c>
      <c r="H367" s="15">
        <f t="shared" si="205"/>
        <v>0</v>
      </c>
      <c r="I367" s="15">
        <f t="shared" si="205"/>
        <v>0</v>
      </c>
      <c r="J367" s="15">
        <f t="shared" si="205"/>
        <v>0</v>
      </c>
      <c r="K367" s="15">
        <f t="shared" si="205"/>
        <v>0</v>
      </c>
    </row>
    <row r="368" spans="1:11" ht="24" hidden="1" x14ac:dyDescent="0.2">
      <c r="A368" s="48"/>
      <c r="B368" s="18" t="s">
        <v>16</v>
      </c>
      <c r="C368" s="10" t="s">
        <v>41</v>
      </c>
      <c r="D368" s="10" t="s">
        <v>47</v>
      </c>
      <c r="E368" s="68" t="s">
        <v>133</v>
      </c>
      <c r="F368" s="14">
        <v>240</v>
      </c>
      <c r="G368" s="15">
        <v>0</v>
      </c>
      <c r="H368" s="15"/>
      <c r="I368" s="15">
        <f>G368+H368</f>
        <v>0</v>
      </c>
      <c r="J368" s="15">
        <v>0</v>
      </c>
      <c r="K368" s="15">
        <v>0</v>
      </c>
    </row>
    <row r="369" spans="1:11" s="2" customFormat="1" ht="24" hidden="1" x14ac:dyDescent="0.2">
      <c r="B369" s="18" t="s">
        <v>102</v>
      </c>
      <c r="C369" s="10" t="s">
        <v>41</v>
      </c>
      <c r="D369" s="10" t="s">
        <v>47</v>
      </c>
      <c r="E369" s="73" t="s">
        <v>103</v>
      </c>
      <c r="F369" s="14"/>
      <c r="G369" s="15">
        <f>G370</f>
        <v>0</v>
      </c>
      <c r="H369" s="15">
        <f t="shared" ref="H369:H371" si="206">H370</f>
        <v>0</v>
      </c>
      <c r="I369" s="15">
        <f t="shared" ref="I369:K371" si="207">I370</f>
        <v>0</v>
      </c>
      <c r="J369" s="15">
        <f t="shared" si="207"/>
        <v>0</v>
      </c>
      <c r="K369" s="15">
        <f t="shared" si="207"/>
        <v>0</v>
      </c>
    </row>
    <row r="370" spans="1:11" s="2" customFormat="1" ht="24" hidden="1" x14ac:dyDescent="0.2">
      <c r="B370" s="18" t="s">
        <v>105</v>
      </c>
      <c r="C370" s="10" t="s">
        <v>41</v>
      </c>
      <c r="D370" s="10" t="s">
        <v>47</v>
      </c>
      <c r="E370" s="73" t="s">
        <v>104</v>
      </c>
      <c r="F370" s="14"/>
      <c r="G370" s="15">
        <f>G371</f>
        <v>0</v>
      </c>
      <c r="H370" s="15">
        <f t="shared" si="206"/>
        <v>0</v>
      </c>
      <c r="I370" s="15">
        <f t="shared" si="207"/>
        <v>0</v>
      </c>
      <c r="J370" s="15">
        <f t="shared" si="207"/>
        <v>0</v>
      </c>
      <c r="K370" s="15">
        <f t="shared" si="207"/>
        <v>0</v>
      </c>
    </row>
    <row r="371" spans="1:11" s="2" customFormat="1" ht="24" hidden="1" x14ac:dyDescent="0.2">
      <c r="B371" s="18" t="s">
        <v>68</v>
      </c>
      <c r="C371" s="10" t="s">
        <v>41</v>
      </c>
      <c r="D371" s="10" t="s">
        <v>47</v>
      </c>
      <c r="E371" s="73" t="s">
        <v>104</v>
      </c>
      <c r="F371" s="14">
        <v>200</v>
      </c>
      <c r="G371" s="15">
        <f>G372</f>
        <v>0</v>
      </c>
      <c r="H371" s="15">
        <f t="shared" si="206"/>
        <v>0</v>
      </c>
      <c r="I371" s="15">
        <f t="shared" si="207"/>
        <v>0</v>
      </c>
      <c r="J371" s="15">
        <f t="shared" si="207"/>
        <v>0</v>
      </c>
      <c r="K371" s="15">
        <f t="shared" si="207"/>
        <v>0</v>
      </c>
    </row>
    <row r="372" spans="1:11" s="2" customFormat="1" ht="24" hidden="1" x14ac:dyDescent="0.2">
      <c r="B372" s="18" t="s">
        <v>16</v>
      </c>
      <c r="C372" s="10" t="s">
        <v>41</v>
      </c>
      <c r="D372" s="10" t="s">
        <v>47</v>
      </c>
      <c r="E372" s="73" t="s">
        <v>104</v>
      </c>
      <c r="F372" s="14">
        <v>240</v>
      </c>
      <c r="G372" s="15">
        <v>0</v>
      </c>
      <c r="H372" s="15"/>
      <c r="I372" s="15">
        <f>G372+H372</f>
        <v>0</v>
      </c>
      <c r="J372" s="15"/>
      <c r="K372" s="15"/>
    </row>
    <row r="373" spans="1:11" ht="24" hidden="1" x14ac:dyDescent="0.2">
      <c r="A373" s="1"/>
      <c r="B373" s="16" t="s">
        <v>272</v>
      </c>
      <c r="C373" s="10" t="s">
        <v>41</v>
      </c>
      <c r="D373" s="10" t="s">
        <v>47</v>
      </c>
      <c r="E373" s="10" t="s">
        <v>79</v>
      </c>
      <c r="F373" s="14" t="s">
        <v>8</v>
      </c>
      <c r="G373" s="15">
        <f>G374</f>
        <v>0</v>
      </c>
      <c r="H373" s="15">
        <f t="shared" ref="H373:K374" si="208">H374</f>
        <v>0</v>
      </c>
      <c r="I373" s="15">
        <f t="shared" si="208"/>
        <v>0</v>
      </c>
      <c r="J373" s="15">
        <f t="shared" si="208"/>
        <v>0</v>
      </c>
      <c r="K373" s="15">
        <f t="shared" si="208"/>
        <v>0</v>
      </c>
    </row>
    <row r="374" spans="1:11" hidden="1" x14ac:dyDescent="0.2">
      <c r="A374" s="1"/>
      <c r="B374" s="16" t="s">
        <v>263</v>
      </c>
      <c r="C374" s="10" t="s">
        <v>41</v>
      </c>
      <c r="D374" s="10" t="s">
        <v>47</v>
      </c>
      <c r="E374" s="10" t="s">
        <v>221</v>
      </c>
      <c r="F374" s="14"/>
      <c r="G374" s="15">
        <f>G375</f>
        <v>0</v>
      </c>
      <c r="H374" s="15">
        <f t="shared" si="208"/>
        <v>0</v>
      </c>
      <c r="I374" s="15">
        <f t="shared" si="208"/>
        <v>0</v>
      </c>
      <c r="J374" s="15">
        <f t="shared" si="208"/>
        <v>0</v>
      </c>
      <c r="K374" s="15">
        <f t="shared" si="208"/>
        <v>0</v>
      </c>
    </row>
    <row r="375" spans="1:11" s="2" customFormat="1" ht="24" hidden="1" x14ac:dyDescent="0.2">
      <c r="A375" s="1"/>
      <c r="B375" s="36" t="s">
        <v>264</v>
      </c>
      <c r="C375" s="10" t="s">
        <v>41</v>
      </c>
      <c r="D375" s="10" t="s">
        <v>47</v>
      </c>
      <c r="E375" s="38" t="s">
        <v>225</v>
      </c>
      <c r="F375" s="39"/>
      <c r="G375" s="40">
        <f>G376+G379</f>
        <v>0</v>
      </c>
      <c r="H375" s="40">
        <f t="shared" ref="H375:K375" si="209">H376+H379</f>
        <v>0</v>
      </c>
      <c r="I375" s="40">
        <f t="shared" si="209"/>
        <v>0</v>
      </c>
      <c r="J375" s="40">
        <f t="shared" si="209"/>
        <v>0</v>
      </c>
      <c r="K375" s="40">
        <f t="shared" si="209"/>
        <v>0</v>
      </c>
    </row>
    <row r="376" spans="1:11" ht="22.5" hidden="1" customHeight="1" x14ac:dyDescent="0.2">
      <c r="B376" s="47" t="s">
        <v>60</v>
      </c>
      <c r="C376" s="10" t="s">
        <v>41</v>
      </c>
      <c r="D376" s="10" t="s">
        <v>47</v>
      </c>
      <c r="E376" s="38" t="s">
        <v>176</v>
      </c>
      <c r="F376" s="39"/>
      <c r="G376" s="40">
        <f>G377</f>
        <v>0</v>
      </c>
      <c r="H376" s="40">
        <f t="shared" ref="H376:K377" si="210">H377</f>
        <v>0</v>
      </c>
      <c r="I376" s="40">
        <f t="shared" si="210"/>
        <v>0</v>
      </c>
      <c r="J376" s="40">
        <f t="shared" si="210"/>
        <v>0</v>
      </c>
      <c r="K376" s="40">
        <f t="shared" si="210"/>
        <v>0</v>
      </c>
    </row>
    <row r="377" spans="1:11" ht="24" hidden="1" x14ac:dyDescent="0.2">
      <c r="B377" s="18" t="s">
        <v>68</v>
      </c>
      <c r="C377" s="10" t="s">
        <v>41</v>
      </c>
      <c r="D377" s="10" t="s">
        <v>47</v>
      </c>
      <c r="E377" s="38" t="s">
        <v>176</v>
      </c>
      <c r="F377" s="39">
        <v>200</v>
      </c>
      <c r="G377" s="40">
        <f>G378</f>
        <v>0</v>
      </c>
      <c r="H377" s="40">
        <f t="shared" si="210"/>
        <v>0</v>
      </c>
      <c r="I377" s="40">
        <f t="shared" si="210"/>
        <v>0</v>
      </c>
      <c r="J377" s="40">
        <f t="shared" si="210"/>
        <v>0</v>
      </c>
      <c r="K377" s="40">
        <f t="shared" si="210"/>
        <v>0</v>
      </c>
    </row>
    <row r="378" spans="1:11" ht="24" hidden="1" x14ac:dyDescent="0.2">
      <c r="B378" s="18" t="s">
        <v>16</v>
      </c>
      <c r="C378" s="10" t="s">
        <v>41</v>
      </c>
      <c r="D378" s="10" t="s">
        <v>47</v>
      </c>
      <c r="E378" s="38" t="s">
        <v>176</v>
      </c>
      <c r="F378" s="39">
        <v>240</v>
      </c>
      <c r="G378" s="40">
        <v>0</v>
      </c>
      <c r="H378" s="40"/>
      <c r="I378" s="40">
        <f>G378+H378</f>
        <v>0</v>
      </c>
      <c r="J378" s="40"/>
      <c r="K378" s="40"/>
    </row>
    <row r="379" spans="1:11" s="2" customFormat="1" ht="21.75" hidden="1" customHeight="1" x14ac:dyDescent="0.2">
      <c r="A379" s="3"/>
      <c r="B379" s="47" t="s">
        <v>115</v>
      </c>
      <c r="C379" s="38" t="s">
        <v>41</v>
      </c>
      <c r="D379" s="38" t="s">
        <v>47</v>
      </c>
      <c r="E379" s="38" t="s">
        <v>177</v>
      </c>
      <c r="F379" s="39"/>
      <c r="G379" s="40">
        <f>G380</f>
        <v>0</v>
      </c>
      <c r="H379" s="40">
        <f t="shared" ref="H379:K380" si="211">H380</f>
        <v>0</v>
      </c>
      <c r="I379" s="40">
        <f t="shared" si="211"/>
        <v>0</v>
      </c>
      <c r="J379" s="40">
        <f t="shared" si="211"/>
        <v>0</v>
      </c>
      <c r="K379" s="40">
        <f t="shared" si="211"/>
        <v>0</v>
      </c>
    </row>
    <row r="380" spans="1:11" s="2" customFormat="1" ht="24" hidden="1" x14ac:dyDescent="0.2">
      <c r="A380" s="3"/>
      <c r="B380" s="18" t="s">
        <v>68</v>
      </c>
      <c r="C380" s="38" t="s">
        <v>41</v>
      </c>
      <c r="D380" s="38" t="s">
        <v>47</v>
      </c>
      <c r="E380" s="38" t="s">
        <v>177</v>
      </c>
      <c r="F380" s="39">
        <v>200</v>
      </c>
      <c r="G380" s="40">
        <f>G381</f>
        <v>0</v>
      </c>
      <c r="H380" s="40">
        <f t="shared" si="211"/>
        <v>0</v>
      </c>
      <c r="I380" s="40">
        <f t="shared" si="211"/>
        <v>0</v>
      </c>
      <c r="J380" s="40">
        <f t="shared" si="211"/>
        <v>0</v>
      </c>
      <c r="K380" s="40">
        <f t="shared" si="211"/>
        <v>0</v>
      </c>
    </row>
    <row r="381" spans="1:11" s="2" customFormat="1" ht="24" hidden="1" x14ac:dyDescent="0.2">
      <c r="A381" s="3"/>
      <c r="B381" s="30" t="s">
        <v>16</v>
      </c>
      <c r="C381" s="38" t="s">
        <v>41</v>
      </c>
      <c r="D381" s="38" t="s">
        <v>47</v>
      </c>
      <c r="E381" s="38" t="s">
        <v>177</v>
      </c>
      <c r="F381" s="39">
        <v>240</v>
      </c>
      <c r="G381" s="40">
        <v>0</v>
      </c>
      <c r="H381" s="40"/>
      <c r="I381" s="40">
        <f>G381+H381</f>
        <v>0</v>
      </c>
      <c r="J381" s="40"/>
      <c r="K381" s="40"/>
    </row>
    <row r="382" spans="1:11" ht="19.5" hidden="1" customHeight="1" x14ac:dyDescent="0.2">
      <c r="A382" s="1"/>
      <c r="B382" s="20" t="s">
        <v>151</v>
      </c>
      <c r="C382" s="10" t="s">
        <v>41</v>
      </c>
      <c r="D382" s="10" t="s">
        <v>41</v>
      </c>
      <c r="E382" s="10"/>
      <c r="F382" s="14"/>
      <c r="G382" s="15">
        <f>G383+G390</f>
        <v>0</v>
      </c>
      <c r="H382" s="15">
        <f>H383+H390</f>
        <v>0</v>
      </c>
      <c r="I382" s="15">
        <f>I383+I390</f>
        <v>0</v>
      </c>
      <c r="J382" s="15">
        <f>J383+J390</f>
        <v>0</v>
      </c>
      <c r="K382" s="15">
        <f>K383+K390</f>
        <v>0</v>
      </c>
    </row>
    <row r="383" spans="1:11" ht="27" hidden="1" customHeight="1" x14ac:dyDescent="0.2">
      <c r="A383" s="1"/>
      <c r="B383" s="17" t="s">
        <v>150</v>
      </c>
      <c r="C383" s="13">
        <v>5</v>
      </c>
      <c r="D383" s="13">
        <v>5</v>
      </c>
      <c r="E383" s="10" t="s">
        <v>81</v>
      </c>
      <c r="F383" s="14"/>
      <c r="G383" s="15">
        <f>G384</f>
        <v>0</v>
      </c>
      <c r="H383" s="15">
        <f t="shared" ref="H383:I384" si="212">H384</f>
        <v>0</v>
      </c>
      <c r="I383" s="15">
        <f t="shared" si="212"/>
        <v>0</v>
      </c>
      <c r="J383" s="15">
        <f>J384</f>
        <v>0</v>
      </c>
      <c r="K383" s="15">
        <f>K384</f>
        <v>0</v>
      </c>
    </row>
    <row r="384" spans="1:11" ht="36" hidden="1" customHeight="1" x14ac:dyDescent="0.2">
      <c r="A384" s="1"/>
      <c r="B384" s="17" t="s">
        <v>278</v>
      </c>
      <c r="C384" s="13">
        <v>5</v>
      </c>
      <c r="D384" s="13">
        <v>5</v>
      </c>
      <c r="E384" s="10" t="s">
        <v>226</v>
      </c>
      <c r="F384" s="14"/>
      <c r="G384" s="15">
        <f>G385</f>
        <v>0</v>
      </c>
      <c r="H384" s="15">
        <f t="shared" si="212"/>
        <v>0</v>
      </c>
      <c r="I384" s="15">
        <f t="shared" si="212"/>
        <v>0</v>
      </c>
      <c r="J384" s="15">
        <f>J385</f>
        <v>0</v>
      </c>
      <c r="K384" s="15">
        <f>K385</f>
        <v>0</v>
      </c>
    </row>
    <row r="385" spans="1:11" ht="23.25" hidden="1" customHeight="1" x14ac:dyDescent="0.2">
      <c r="A385" s="1"/>
      <c r="B385" s="17" t="s">
        <v>62</v>
      </c>
      <c r="C385" s="13">
        <v>5</v>
      </c>
      <c r="D385" s="13">
        <v>5</v>
      </c>
      <c r="E385" s="10" t="s">
        <v>179</v>
      </c>
      <c r="F385" s="14"/>
      <c r="G385" s="15">
        <f>G387+G388</f>
        <v>0</v>
      </c>
      <c r="H385" s="15">
        <f>H387+H388</f>
        <v>0</v>
      </c>
      <c r="I385" s="15">
        <f>I387+I388</f>
        <v>0</v>
      </c>
      <c r="J385" s="15">
        <f>J387+J388</f>
        <v>0</v>
      </c>
      <c r="K385" s="15">
        <f>K387+K388</f>
        <v>0</v>
      </c>
    </row>
    <row r="386" spans="1:11" hidden="1" x14ac:dyDescent="0.2">
      <c r="A386" s="1"/>
      <c r="B386" s="17" t="s">
        <v>18</v>
      </c>
      <c r="C386" s="13">
        <v>5</v>
      </c>
      <c r="D386" s="13">
        <v>5</v>
      </c>
      <c r="E386" s="10" t="s">
        <v>179</v>
      </c>
      <c r="F386" s="14">
        <v>800</v>
      </c>
      <c r="G386" s="15">
        <f>G387</f>
        <v>0</v>
      </c>
      <c r="H386" s="15">
        <f t="shared" ref="H386:I386" si="213">H387</f>
        <v>0</v>
      </c>
      <c r="I386" s="15">
        <f t="shared" si="213"/>
        <v>0</v>
      </c>
      <c r="J386" s="15">
        <f>J387</f>
        <v>0</v>
      </c>
      <c r="K386" s="15">
        <f>K387</f>
        <v>0</v>
      </c>
    </row>
    <row r="387" spans="1:11" ht="19.5" hidden="1" customHeight="1" x14ac:dyDescent="0.2">
      <c r="A387" s="1"/>
      <c r="B387" s="18" t="s">
        <v>72</v>
      </c>
      <c r="C387" s="13">
        <v>5</v>
      </c>
      <c r="D387" s="13">
        <v>5</v>
      </c>
      <c r="E387" s="10" t="s">
        <v>179</v>
      </c>
      <c r="F387" s="14">
        <v>830</v>
      </c>
      <c r="G387" s="15">
        <v>0</v>
      </c>
      <c r="H387" s="15"/>
      <c r="I387" s="15">
        <f>G387+H387</f>
        <v>0</v>
      </c>
      <c r="J387" s="15">
        <v>0</v>
      </c>
      <c r="K387" s="15">
        <v>0</v>
      </c>
    </row>
    <row r="388" spans="1:11" hidden="1" x14ac:dyDescent="0.2">
      <c r="A388" s="1"/>
      <c r="B388" s="17" t="s">
        <v>18</v>
      </c>
      <c r="C388" s="13">
        <v>5</v>
      </c>
      <c r="D388" s="13">
        <v>5</v>
      </c>
      <c r="E388" s="68" t="s">
        <v>152</v>
      </c>
      <c r="F388" s="14">
        <v>800</v>
      </c>
      <c r="G388" s="15">
        <f>G389</f>
        <v>0</v>
      </c>
      <c r="H388" s="15">
        <f t="shared" ref="H388" si="214">H389</f>
        <v>0</v>
      </c>
      <c r="I388" s="15">
        <f>I389</f>
        <v>0</v>
      </c>
      <c r="J388" s="15">
        <f>J389</f>
        <v>0</v>
      </c>
      <c r="K388" s="15">
        <f>K389</f>
        <v>0</v>
      </c>
    </row>
    <row r="389" spans="1:11" ht="36" hidden="1" x14ac:dyDescent="0.2">
      <c r="A389" s="1"/>
      <c r="B389" s="18" t="s">
        <v>69</v>
      </c>
      <c r="C389" s="13">
        <v>5</v>
      </c>
      <c r="D389" s="13">
        <v>5</v>
      </c>
      <c r="E389" s="68" t="s">
        <v>152</v>
      </c>
      <c r="F389" s="14">
        <v>810</v>
      </c>
      <c r="G389" s="15">
        <v>0</v>
      </c>
      <c r="H389" s="15"/>
      <c r="I389" s="15">
        <f>G389+H389</f>
        <v>0</v>
      </c>
      <c r="J389" s="15">
        <v>0</v>
      </c>
      <c r="K389" s="15">
        <v>0</v>
      </c>
    </row>
    <row r="390" spans="1:11" s="2" customFormat="1" ht="29.25" hidden="1" customHeight="1" x14ac:dyDescent="0.2">
      <c r="B390" s="18" t="s">
        <v>121</v>
      </c>
      <c r="C390" s="10" t="s">
        <v>122</v>
      </c>
      <c r="D390" s="10" t="s">
        <v>26</v>
      </c>
      <c r="E390" s="22"/>
      <c r="F390" s="14"/>
      <c r="G390" s="15">
        <f>G391</f>
        <v>0</v>
      </c>
      <c r="H390" s="15">
        <f t="shared" ref="H390:H392" si="215">H391</f>
        <v>0</v>
      </c>
      <c r="I390" s="15">
        <f t="shared" ref="I390:K392" si="216">I391</f>
        <v>0</v>
      </c>
      <c r="J390" s="15">
        <f t="shared" si="216"/>
        <v>0</v>
      </c>
      <c r="K390" s="15">
        <f t="shared" si="216"/>
        <v>0</v>
      </c>
    </row>
    <row r="391" spans="1:11" s="2" customFormat="1" hidden="1" x14ac:dyDescent="0.2">
      <c r="B391" s="18" t="s">
        <v>123</v>
      </c>
      <c r="C391" s="10" t="s">
        <v>122</v>
      </c>
      <c r="D391" s="10" t="s">
        <v>41</v>
      </c>
      <c r="E391" s="22"/>
      <c r="F391" s="14"/>
      <c r="G391" s="15">
        <f>G392</f>
        <v>0</v>
      </c>
      <c r="H391" s="15">
        <f t="shared" si="215"/>
        <v>0</v>
      </c>
      <c r="I391" s="15">
        <f t="shared" si="216"/>
        <v>0</v>
      </c>
      <c r="J391" s="15">
        <f t="shared" si="216"/>
        <v>0</v>
      </c>
      <c r="K391" s="15">
        <f t="shared" si="216"/>
        <v>0</v>
      </c>
    </row>
    <row r="392" spans="1:11" s="2" customFormat="1" ht="24" hidden="1" x14ac:dyDescent="0.2">
      <c r="B392" s="18" t="s">
        <v>77</v>
      </c>
      <c r="C392" s="10" t="s">
        <v>122</v>
      </c>
      <c r="D392" s="10" t="s">
        <v>41</v>
      </c>
      <c r="E392" s="73" t="s">
        <v>94</v>
      </c>
      <c r="F392" s="14"/>
      <c r="G392" s="15">
        <f>G393</f>
        <v>0</v>
      </c>
      <c r="H392" s="15">
        <f t="shared" si="215"/>
        <v>0</v>
      </c>
      <c r="I392" s="15">
        <f t="shared" si="216"/>
        <v>0</v>
      </c>
      <c r="J392" s="15">
        <f t="shared" si="216"/>
        <v>0</v>
      </c>
      <c r="K392" s="15">
        <f t="shared" si="216"/>
        <v>0</v>
      </c>
    </row>
    <row r="393" spans="1:11" s="2" customFormat="1" ht="30" hidden="1" customHeight="1" x14ac:dyDescent="0.2">
      <c r="B393" s="18" t="s">
        <v>43</v>
      </c>
      <c r="C393" s="10" t="s">
        <v>122</v>
      </c>
      <c r="D393" s="10" t="s">
        <v>41</v>
      </c>
      <c r="E393" s="73" t="s">
        <v>96</v>
      </c>
      <c r="F393" s="14"/>
      <c r="G393" s="15">
        <f>G394+G400+G397</f>
        <v>0</v>
      </c>
      <c r="H393" s="15">
        <f t="shared" ref="H393" si="217">H394+H400+H397</f>
        <v>0</v>
      </c>
      <c r="I393" s="15">
        <f>I394+I400+I397</f>
        <v>0</v>
      </c>
      <c r="J393" s="15">
        <f>J394+J400+J397</f>
        <v>0</v>
      </c>
      <c r="K393" s="15">
        <f>K394+K400+K397</f>
        <v>0</v>
      </c>
    </row>
    <row r="394" spans="1:11" s="2" customFormat="1" ht="36" hidden="1" x14ac:dyDescent="0.2">
      <c r="B394" s="45" t="s">
        <v>140</v>
      </c>
      <c r="C394" s="10" t="s">
        <v>122</v>
      </c>
      <c r="D394" s="10" t="s">
        <v>41</v>
      </c>
      <c r="E394" s="73" t="s">
        <v>120</v>
      </c>
      <c r="F394" s="14"/>
      <c r="G394" s="15">
        <f>G395</f>
        <v>0</v>
      </c>
      <c r="H394" s="15">
        <f t="shared" ref="H394:H395" si="218">H395</f>
        <v>0</v>
      </c>
      <c r="I394" s="15">
        <f t="shared" ref="I394:K395" si="219">I395</f>
        <v>0</v>
      </c>
      <c r="J394" s="15">
        <f t="shared" si="219"/>
        <v>0</v>
      </c>
      <c r="K394" s="15">
        <f t="shared" si="219"/>
        <v>0</v>
      </c>
    </row>
    <row r="395" spans="1:11" s="2" customFormat="1" ht="24" hidden="1" customHeight="1" x14ac:dyDescent="0.2">
      <c r="B395" s="18" t="s">
        <v>68</v>
      </c>
      <c r="C395" s="10" t="s">
        <v>122</v>
      </c>
      <c r="D395" s="10" t="s">
        <v>41</v>
      </c>
      <c r="E395" s="73" t="s">
        <v>120</v>
      </c>
      <c r="F395" s="14">
        <v>200</v>
      </c>
      <c r="G395" s="15">
        <f>G396</f>
        <v>0</v>
      </c>
      <c r="H395" s="15">
        <f t="shared" si="218"/>
        <v>0</v>
      </c>
      <c r="I395" s="15">
        <f t="shared" si="219"/>
        <v>0</v>
      </c>
      <c r="J395" s="15">
        <f t="shared" si="219"/>
        <v>0</v>
      </c>
      <c r="K395" s="15">
        <f t="shared" si="219"/>
        <v>0</v>
      </c>
    </row>
    <row r="396" spans="1:11" s="2" customFormat="1" ht="24" hidden="1" x14ac:dyDescent="0.2">
      <c r="B396" s="18" t="s">
        <v>16</v>
      </c>
      <c r="C396" s="10" t="s">
        <v>122</v>
      </c>
      <c r="D396" s="10" t="s">
        <v>41</v>
      </c>
      <c r="E396" s="73" t="s">
        <v>120</v>
      </c>
      <c r="F396" s="14">
        <v>240</v>
      </c>
      <c r="G396" s="15">
        <v>0</v>
      </c>
      <c r="H396" s="15"/>
      <c r="I396" s="15">
        <f>G396+H396</f>
        <v>0</v>
      </c>
      <c r="J396" s="15">
        <v>0</v>
      </c>
      <c r="K396" s="15">
        <v>0</v>
      </c>
    </row>
    <row r="397" spans="1:11" s="2" customFormat="1" ht="48" hidden="1" x14ac:dyDescent="0.2">
      <c r="B397" s="30" t="s">
        <v>61</v>
      </c>
      <c r="C397" s="38" t="s">
        <v>122</v>
      </c>
      <c r="D397" s="38" t="s">
        <v>41</v>
      </c>
      <c r="E397" s="74" t="s">
        <v>114</v>
      </c>
      <c r="F397" s="33"/>
      <c r="G397" s="40">
        <f>G398</f>
        <v>0</v>
      </c>
      <c r="H397" s="40">
        <f t="shared" ref="H397:H398" si="220">H398</f>
        <v>0</v>
      </c>
      <c r="I397" s="40">
        <f t="shared" ref="I397:K398" si="221">I398</f>
        <v>0</v>
      </c>
      <c r="J397" s="40">
        <f t="shared" si="221"/>
        <v>0</v>
      </c>
      <c r="K397" s="40">
        <f t="shared" si="221"/>
        <v>0</v>
      </c>
    </row>
    <row r="398" spans="1:11" s="2" customFormat="1" hidden="1" x14ac:dyDescent="0.2">
      <c r="B398" s="30" t="s">
        <v>54</v>
      </c>
      <c r="C398" s="38" t="s">
        <v>122</v>
      </c>
      <c r="D398" s="38" t="s">
        <v>41</v>
      </c>
      <c r="E398" s="74" t="s">
        <v>114</v>
      </c>
      <c r="F398" s="33">
        <v>500</v>
      </c>
      <c r="G398" s="40">
        <f>G399</f>
        <v>0</v>
      </c>
      <c r="H398" s="40">
        <f t="shared" si="220"/>
        <v>0</v>
      </c>
      <c r="I398" s="40">
        <f t="shared" si="221"/>
        <v>0</v>
      </c>
      <c r="J398" s="40">
        <f t="shared" si="221"/>
        <v>0</v>
      </c>
      <c r="K398" s="40">
        <f t="shared" si="221"/>
        <v>0</v>
      </c>
    </row>
    <row r="399" spans="1:11" s="2" customFormat="1" hidden="1" x14ac:dyDescent="0.2">
      <c r="B399" s="30" t="s">
        <v>55</v>
      </c>
      <c r="C399" s="38" t="s">
        <v>122</v>
      </c>
      <c r="D399" s="38" t="s">
        <v>41</v>
      </c>
      <c r="E399" s="74" t="s">
        <v>114</v>
      </c>
      <c r="F399" s="33">
        <v>540</v>
      </c>
      <c r="G399" s="40">
        <v>0</v>
      </c>
      <c r="H399" s="40"/>
      <c r="I399" s="40">
        <v>0</v>
      </c>
      <c r="J399" s="40">
        <v>0</v>
      </c>
      <c r="K399" s="40">
        <v>0</v>
      </c>
    </row>
    <row r="400" spans="1:11" s="2" customFormat="1" ht="28.5" hidden="1" customHeight="1" x14ac:dyDescent="0.2">
      <c r="B400" s="30" t="s">
        <v>62</v>
      </c>
      <c r="C400" s="38" t="s">
        <v>122</v>
      </c>
      <c r="D400" s="38" t="s">
        <v>41</v>
      </c>
      <c r="E400" s="71" t="s">
        <v>97</v>
      </c>
      <c r="F400" s="33"/>
      <c r="G400" s="40">
        <f>G401</f>
        <v>0</v>
      </c>
      <c r="H400" s="40">
        <f t="shared" ref="H400:H401" si="222">H401</f>
        <v>0</v>
      </c>
      <c r="I400" s="40">
        <f t="shared" ref="I400:K401" si="223">I401</f>
        <v>0</v>
      </c>
      <c r="J400" s="40">
        <f t="shared" si="223"/>
        <v>0</v>
      </c>
      <c r="K400" s="40">
        <f t="shared" si="223"/>
        <v>0</v>
      </c>
    </row>
    <row r="401" spans="2:11" s="2" customFormat="1" ht="22.5" hidden="1" customHeight="1" x14ac:dyDescent="0.2">
      <c r="B401" s="18" t="s">
        <v>68</v>
      </c>
      <c r="C401" s="10" t="s">
        <v>122</v>
      </c>
      <c r="D401" s="10" t="s">
        <v>41</v>
      </c>
      <c r="E401" s="68" t="s">
        <v>97</v>
      </c>
      <c r="F401" s="14">
        <v>200</v>
      </c>
      <c r="G401" s="40">
        <f>G402</f>
        <v>0</v>
      </c>
      <c r="H401" s="40">
        <f t="shared" si="222"/>
        <v>0</v>
      </c>
      <c r="I401" s="40">
        <f t="shared" si="223"/>
        <v>0</v>
      </c>
      <c r="J401" s="40">
        <f t="shared" si="223"/>
        <v>0</v>
      </c>
      <c r="K401" s="40">
        <f t="shared" si="223"/>
        <v>0</v>
      </c>
    </row>
    <row r="402" spans="2:11" s="2" customFormat="1" ht="21" hidden="1" customHeight="1" x14ac:dyDescent="0.2">
      <c r="B402" s="18" t="s">
        <v>16</v>
      </c>
      <c r="C402" s="10" t="s">
        <v>122</v>
      </c>
      <c r="D402" s="10" t="s">
        <v>41</v>
      </c>
      <c r="E402" s="68" t="s">
        <v>97</v>
      </c>
      <c r="F402" s="14">
        <v>240</v>
      </c>
      <c r="G402" s="15">
        <v>0</v>
      </c>
      <c r="H402" s="15"/>
      <c r="I402" s="15">
        <v>0</v>
      </c>
      <c r="J402" s="15">
        <v>0</v>
      </c>
      <c r="K402" s="15">
        <v>0</v>
      </c>
    </row>
    <row r="403" spans="2:11" x14ac:dyDescent="0.2">
      <c r="B403" s="18" t="s">
        <v>112</v>
      </c>
      <c r="C403" s="10" t="s">
        <v>35</v>
      </c>
      <c r="D403" s="10" t="s">
        <v>26</v>
      </c>
      <c r="E403" s="10"/>
      <c r="F403" s="14"/>
      <c r="G403" s="15">
        <f>G404</f>
        <v>31438.799999999999</v>
      </c>
      <c r="H403" s="15">
        <f t="shared" ref="H403:K403" si="224">H404</f>
        <v>148.4</v>
      </c>
      <c r="I403" s="15">
        <f t="shared" si="224"/>
        <v>31587.200000000001</v>
      </c>
      <c r="J403" s="15">
        <f t="shared" si="224"/>
        <v>28185.9</v>
      </c>
      <c r="K403" s="15">
        <f t="shared" si="224"/>
        <v>28252.800000000003</v>
      </c>
    </row>
    <row r="404" spans="2:11" x14ac:dyDescent="0.2">
      <c r="B404" s="18" t="s">
        <v>48</v>
      </c>
      <c r="C404" s="10" t="s">
        <v>35</v>
      </c>
      <c r="D404" s="10" t="s">
        <v>33</v>
      </c>
      <c r="E404" s="10"/>
      <c r="F404" s="14"/>
      <c r="G404" s="15">
        <f>G405+G427</f>
        <v>31438.799999999999</v>
      </c>
      <c r="H404" s="15">
        <f t="shared" ref="H404:K404" si="225">H405+H427</f>
        <v>148.4</v>
      </c>
      <c r="I404" s="15">
        <f t="shared" si="225"/>
        <v>31587.200000000001</v>
      </c>
      <c r="J404" s="15">
        <f t="shared" si="225"/>
        <v>28185.9</v>
      </c>
      <c r="K404" s="84">
        <f t="shared" si="225"/>
        <v>28252.800000000003</v>
      </c>
    </row>
    <row r="405" spans="2:11" ht="24" x14ac:dyDescent="0.2">
      <c r="B405" s="20" t="s">
        <v>260</v>
      </c>
      <c r="C405" s="10" t="s">
        <v>35</v>
      </c>
      <c r="D405" s="10" t="s">
        <v>33</v>
      </c>
      <c r="E405" s="38" t="s">
        <v>106</v>
      </c>
      <c r="F405" s="14"/>
      <c r="G405" s="15">
        <f>G406+G414</f>
        <v>31338.799999999999</v>
      </c>
      <c r="H405" s="15">
        <f t="shared" ref="H405:K405" si="226">H407+H414</f>
        <v>148.4</v>
      </c>
      <c r="I405" s="15">
        <f t="shared" si="226"/>
        <v>31487.200000000001</v>
      </c>
      <c r="J405" s="15">
        <f t="shared" si="226"/>
        <v>28185.9</v>
      </c>
      <c r="K405" s="15">
        <f t="shared" si="226"/>
        <v>28252.800000000003</v>
      </c>
    </row>
    <row r="406" spans="2:11" ht="36" x14ac:dyDescent="0.2">
      <c r="B406" s="47" t="s">
        <v>307</v>
      </c>
      <c r="C406" s="10" t="s">
        <v>35</v>
      </c>
      <c r="D406" s="10" t="s">
        <v>33</v>
      </c>
      <c r="E406" s="38" t="s">
        <v>107</v>
      </c>
      <c r="F406" s="39"/>
      <c r="G406" s="40">
        <f>G407</f>
        <v>170</v>
      </c>
      <c r="H406" s="40">
        <f t="shared" ref="H406:K406" si="227">H407</f>
        <v>0</v>
      </c>
      <c r="I406" s="40">
        <f t="shared" si="227"/>
        <v>170</v>
      </c>
      <c r="J406" s="40">
        <f t="shared" si="227"/>
        <v>0</v>
      </c>
      <c r="K406" s="40">
        <f t="shared" si="227"/>
        <v>0</v>
      </c>
    </row>
    <row r="407" spans="2:11" ht="24" x14ac:dyDescent="0.2">
      <c r="B407" s="47" t="s">
        <v>261</v>
      </c>
      <c r="C407" s="38" t="s">
        <v>35</v>
      </c>
      <c r="D407" s="38" t="s">
        <v>33</v>
      </c>
      <c r="E407" s="38" t="s">
        <v>108</v>
      </c>
      <c r="F407" s="39"/>
      <c r="G407" s="40">
        <f>G408+G411</f>
        <v>170</v>
      </c>
      <c r="H407" s="40">
        <f t="shared" ref="H407:K407" si="228">H408+H411</f>
        <v>0</v>
      </c>
      <c r="I407" s="40">
        <f t="shared" si="228"/>
        <v>170</v>
      </c>
      <c r="J407" s="40">
        <f t="shared" si="228"/>
        <v>0</v>
      </c>
      <c r="K407" s="40">
        <f t="shared" si="228"/>
        <v>0</v>
      </c>
    </row>
    <row r="408" spans="2:11" ht="24" x14ac:dyDescent="0.2">
      <c r="B408" s="47" t="s">
        <v>262</v>
      </c>
      <c r="C408" s="38" t="s">
        <v>35</v>
      </c>
      <c r="D408" s="38" t="s">
        <v>33</v>
      </c>
      <c r="E408" s="32" t="s">
        <v>209</v>
      </c>
      <c r="F408" s="39"/>
      <c r="G408" s="40">
        <f>G409</f>
        <v>161.5</v>
      </c>
      <c r="H408" s="40">
        <f t="shared" ref="H408:H409" si="229">H409</f>
        <v>0</v>
      </c>
      <c r="I408" s="40">
        <f t="shared" ref="I408:K409" si="230">I409</f>
        <v>161.5</v>
      </c>
      <c r="J408" s="40">
        <f t="shared" si="230"/>
        <v>0</v>
      </c>
      <c r="K408" s="40">
        <f t="shared" si="230"/>
        <v>0</v>
      </c>
    </row>
    <row r="409" spans="2:11" ht="24" x14ac:dyDescent="0.2">
      <c r="B409" s="18" t="s">
        <v>68</v>
      </c>
      <c r="C409" s="10" t="s">
        <v>35</v>
      </c>
      <c r="D409" s="10" t="s">
        <v>33</v>
      </c>
      <c r="E409" s="32" t="s">
        <v>209</v>
      </c>
      <c r="F409" s="14">
        <v>200</v>
      </c>
      <c r="G409" s="15">
        <f>G410</f>
        <v>161.5</v>
      </c>
      <c r="H409" s="15">
        <f t="shared" si="229"/>
        <v>0</v>
      </c>
      <c r="I409" s="15">
        <f t="shared" si="230"/>
        <v>161.5</v>
      </c>
      <c r="J409" s="15">
        <f t="shared" si="230"/>
        <v>0</v>
      </c>
      <c r="K409" s="15">
        <f t="shared" si="230"/>
        <v>0</v>
      </c>
    </row>
    <row r="410" spans="2:11" ht="24" x14ac:dyDescent="0.2">
      <c r="B410" s="30" t="s">
        <v>16</v>
      </c>
      <c r="C410" s="32" t="s">
        <v>35</v>
      </c>
      <c r="D410" s="32" t="s">
        <v>33</v>
      </c>
      <c r="E410" s="32" t="s">
        <v>209</v>
      </c>
      <c r="F410" s="33">
        <v>240</v>
      </c>
      <c r="G410" s="34">
        <v>161.5</v>
      </c>
      <c r="H410" s="34"/>
      <c r="I410" s="34">
        <f>G410+H410</f>
        <v>161.5</v>
      </c>
      <c r="J410" s="34">
        <v>0</v>
      </c>
      <c r="K410" s="34">
        <v>0</v>
      </c>
    </row>
    <row r="411" spans="2:11" ht="36" x14ac:dyDescent="0.2">
      <c r="B411" s="30" t="s">
        <v>141</v>
      </c>
      <c r="C411" s="32" t="s">
        <v>35</v>
      </c>
      <c r="D411" s="32" t="s">
        <v>33</v>
      </c>
      <c r="E411" s="32" t="s">
        <v>210</v>
      </c>
      <c r="F411" s="33"/>
      <c r="G411" s="34">
        <f>G412</f>
        <v>8.5</v>
      </c>
      <c r="H411" s="34">
        <f t="shared" ref="H411:H412" si="231">H412</f>
        <v>0</v>
      </c>
      <c r="I411" s="34">
        <f t="shared" ref="I411:K412" si="232">I412</f>
        <v>8.5</v>
      </c>
      <c r="J411" s="34">
        <f t="shared" si="232"/>
        <v>0</v>
      </c>
      <c r="K411" s="34">
        <f t="shared" si="232"/>
        <v>0</v>
      </c>
    </row>
    <row r="412" spans="2:11" ht="24" x14ac:dyDescent="0.2">
      <c r="B412" s="18" t="s">
        <v>68</v>
      </c>
      <c r="C412" s="32" t="s">
        <v>35</v>
      </c>
      <c r="D412" s="32" t="s">
        <v>33</v>
      </c>
      <c r="E412" s="32" t="s">
        <v>210</v>
      </c>
      <c r="F412" s="14">
        <v>200</v>
      </c>
      <c r="G412" s="34">
        <f>G413</f>
        <v>8.5</v>
      </c>
      <c r="H412" s="34">
        <f t="shared" si="231"/>
        <v>0</v>
      </c>
      <c r="I412" s="34">
        <f t="shared" si="232"/>
        <v>8.5</v>
      </c>
      <c r="J412" s="34">
        <f t="shared" si="232"/>
        <v>0</v>
      </c>
      <c r="K412" s="34">
        <f t="shared" si="232"/>
        <v>0</v>
      </c>
    </row>
    <row r="413" spans="2:11" ht="24" x14ac:dyDescent="0.2">
      <c r="B413" s="30" t="s">
        <v>16</v>
      </c>
      <c r="C413" s="32" t="s">
        <v>35</v>
      </c>
      <c r="D413" s="32" t="s">
        <v>33</v>
      </c>
      <c r="E413" s="32" t="s">
        <v>210</v>
      </c>
      <c r="F413" s="33">
        <v>240</v>
      </c>
      <c r="G413" s="34">
        <v>8.5</v>
      </c>
      <c r="H413" s="34"/>
      <c r="I413" s="34">
        <f>G413+H413</f>
        <v>8.5</v>
      </c>
      <c r="J413" s="34">
        <v>0</v>
      </c>
      <c r="K413" s="34">
        <v>0</v>
      </c>
    </row>
    <row r="414" spans="2:11" x14ac:dyDescent="0.2">
      <c r="B414" s="17" t="s">
        <v>263</v>
      </c>
      <c r="C414" s="10" t="s">
        <v>35</v>
      </c>
      <c r="D414" s="10" t="s">
        <v>33</v>
      </c>
      <c r="E414" s="10" t="s">
        <v>253</v>
      </c>
      <c r="F414" s="14"/>
      <c r="G414" s="15">
        <f>G415</f>
        <v>31168.799999999999</v>
      </c>
      <c r="H414" s="15">
        <f t="shared" ref="H414:K414" si="233">H415</f>
        <v>148.4</v>
      </c>
      <c r="I414" s="15">
        <f t="shared" si="233"/>
        <v>31317.200000000001</v>
      </c>
      <c r="J414" s="15">
        <f t="shared" si="233"/>
        <v>28185.9</v>
      </c>
      <c r="K414" s="15">
        <f t="shared" si="233"/>
        <v>28252.800000000003</v>
      </c>
    </row>
    <row r="415" spans="2:11" ht="24" x14ac:dyDescent="0.2">
      <c r="B415" s="17" t="s">
        <v>264</v>
      </c>
      <c r="C415" s="10" t="s">
        <v>35</v>
      </c>
      <c r="D415" s="10" t="s">
        <v>33</v>
      </c>
      <c r="E415" s="38" t="s">
        <v>254</v>
      </c>
      <c r="F415" s="14"/>
      <c r="G415" s="15">
        <f>G416</f>
        <v>31168.799999999999</v>
      </c>
      <c r="H415" s="15">
        <f t="shared" ref="H415:K415" si="234">H416</f>
        <v>148.4</v>
      </c>
      <c r="I415" s="15">
        <f t="shared" si="234"/>
        <v>31317.200000000001</v>
      </c>
      <c r="J415" s="15">
        <f t="shared" si="234"/>
        <v>28185.9</v>
      </c>
      <c r="K415" s="15">
        <f t="shared" si="234"/>
        <v>28252.800000000003</v>
      </c>
    </row>
    <row r="416" spans="2:11" ht="24" x14ac:dyDescent="0.2">
      <c r="B416" s="17" t="s">
        <v>67</v>
      </c>
      <c r="C416" s="10" t="s">
        <v>35</v>
      </c>
      <c r="D416" s="10" t="s">
        <v>33</v>
      </c>
      <c r="E416" s="10" t="s">
        <v>208</v>
      </c>
      <c r="F416" s="14"/>
      <c r="G416" s="15">
        <f>G417+G419+G421</f>
        <v>31168.799999999999</v>
      </c>
      <c r="H416" s="15">
        <f t="shared" ref="H416:K416" si="235">H417+H419+H421</f>
        <v>148.4</v>
      </c>
      <c r="I416" s="15">
        <f t="shared" si="235"/>
        <v>31317.200000000001</v>
      </c>
      <c r="J416" s="15">
        <f t="shared" si="235"/>
        <v>28185.9</v>
      </c>
      <c r="K416" s="15">
        <f t="shared" si="235"/>
        <v>28252.800000000003</v>
      </c>
    </row>
    <row r="417" spans="2:11" ht="48" x14ac:dyDescent="0.2">
      <c r="B417" s="18" t="s">
        <v>10</v>
      </c>
      <c r="C417" s="10" t="s">
        <v>35</v>
      </c>
      <c r="D417" s="10" t="s">
        <v>33</v>
      </c>
      <c r="E417" s="10" t="s">
        <v>208</v>
      </c>
      <c r="F417" s="14">
        <v>100</v>
      </c>
      <c r="G417" s="15">
        <f>G418</f>
        <v>27575.8</v>
      </c>
      <c r="H417" s="15">
        <f t="shared" ref="H417" si="236">H418</f>
        <v>0</v>
      </c>
      <c r="I417" s="15">
        <f>I418</f>
        <v>27575.8</v>
      </c>
      <c r="J417" s="15">
        <f>J418</f>
        <v>28185.9</v>
      </c>
      <c r="K417" s="15">
        <f>K418</f>
        <v>28252.800000000003</v>
      </c>
    </row>
    <row r="418" spans="2:11" x14ac:dyDescent="0.2">
      <c r="B418" s="18" t="s">
        <v>71</v>
      </c>
      <c r="C418" s="10" t="s">
        <v>35</v>
      </c>
      <c r="D418" s="10" t="s">
        <v>33</v>
      </c>
      <c r="E418" s="10" t="s">
        <v>208</v>
      </c>
      <c r="F418" s="14">
        <v>110</v>
      </c>
      <c r="G418" s="15">
        <v>27575.8</v>
      </c>
      <c r="H418" s="15"/>
      <c r="I418" s="15">
        <f>G418+H418</f>
        <v>27575.8</v>
      </c>
      <c r="J418" s="76">
        <f>29685.9-1500</f>
        <v>28185.9</v>
      </c>
      <c r="K418" s="66">
        <f>28252.9-0.1</f>
        <v>28252.800000000003</v>
      </c>
    </row>
    <row r="419" spans="2:11" ht="24" x14ac:dyDescent="0.2">
      <c r="B419" s="18" t="s">
        <v>68</v>
      </c>
      <c r="C419" s="10" t="s">
        <v>35</v>
      </c>
      <c r="D419" s="10" t="s">
        <v>33</v>
      </c>
      <c r="E419" s="10" t="s">
        <v>208</v>
      </c>
      <c r="F419" s="14">
        <v>200</v>
      </c>
      <c r="G419" s="15">
        <f>G420</f>
        <v>3352.7000000000003</v>
      </c>
      <c r="H419" s="15">
        <f t="shared" ref="H419" si="237">H420</f>
        <v>148.4</v>
      </c>
      <c r="I419" s="15">
        <f>I420</f>
        <v>3501.1000000000004</v>
      </c>
      <c r="J419" s="15">
        <f>J420</f>
        <v>0</v>
      </c>
      <c r="K419" s="15">
        <f>K420</f>
        <v>0</v>
      </c>
    </row>
    <row r="420" spans="2:11" ht="24" x14ac:dyDescent="0.2">
      <c r="B420" s="18" t="s">
        <v>16</v>
      </c>
      <c r="C420" s="10" t="s">
        <v>35</v>
      </c>
      <c r="D420" s="10" t="s">
        <v>33</v>
      </c>
      <c r="E420" s="10" t="s">
        <v>208</v>
      </c>
      <c r="F420" s="14">
        <v>240</v>
      </c>
      <c r="G420" s="15">
        <f>3052.8-0.1+300</f>
        <v>3352.7000000000003</v>
      </c>
      <c r="H420" s="15">
        <v>148.4</v>
      </c>
      <c r="I420" s="15">
        <f>G420+H420</f>
        <v>3501.1000000000004</v>
      </c>
      <c r="J420" s="15">
        <v>0</v>
      </c>
      <c r="K420" s="15">
        <v>0</v>
      </c>
    </row>
    <row r="421" spans="2:11" x14ac:dyDescent="0.2">
      <c r="B421" s="18" t="s">
        <v>18</v>
      </c>
      <c r="C421" s="10" t="s">
        <v>35</v>
      </c>
      <c r="D421" s="10" t="s">
        <v>33</v>
      </c>
      <c r="E421" s="10" t="s">
        <v>208</v>
      </c>
      <c r="F421" s="14">
        <v>800</v>
      </c>
      <c r="G421" s="15">
        <f>G422+G423</f>
        <v>240.3</v>
      </c>
      <c r="H421" s="15">
        <f t="shared" ref="H421" si="238">H422+H423</f>
        <v>0</v>
      </c>
      <c r="I421" s="15">
        <f>I422+I423</f>
        <v>240.3</v>
      </c>
      <c r="J421" s="15">
        <f>J422+J423</f>
        <v>0</v>
      </c>
      <c r="K421" s="15">
        <f>K422+K423</f>
        <v>0</v>
      </c>
    </row>
    <row r="422" spans="2:11" s="2" customFormat="1" hidden="1" x14ac:dyDescent="0.2">
      <c r="B422" s="41" t="s">
        <v>72</v>
      </c>
      <c r="C422" s="43" t="s">
        <v>35</v>
      </c>
      <c r="D422" s="43" t="s">
        <v>33</v>
      </c>
      <c r="E422" s="10" t="s">
        <v>208</v>
      </c>
      <c r="F422" s="86">
        <v>830</v>
      </c>
      <c r="G422" s="44">
        <v>0</v>
      </c>
      <c r="H422" s="44"/>
      <c r="I422" s="44">
        <f>G422+H422</f>
        <v>0</v>
      </c>
      <c r="J422" s="44">
        <v>0</v>
      </c>
      <c r="K422" s="44">
        <v>0</v>
      </c>
    </row>
    <row r="423" spans="2:11" x14ac:dyDescent="0.2">
      <c r="B423" s="18" t="s">
        <v>19</v>
      </c>
      <c r="C423" s="10" t="s">
        <v>35</v>
      </c>
      <c r="D423" s="10" t="s">
        <v>33</v>
      </c>
      <c r="E423" s="10" t="s">
        <v>208</v>
      </c>
      <c r="F423" s="14">
        <v>850</v>
      </c>
      <c r="G423" s="15">
        <v>240.3</v>
      </c>
      <c r="H423" s="15"/>
      <c r="I423" s="15">
        <f>G423+H423</f>
        <v>240.3</v>
      </c>
      <c r="J423" s="15">
        <v>0</v>
      </c>
      <c r="K423" s="15">
        <v>0</v>
      </c>
    </row>
    <row r="424" spans="2:11" ht="22.5" hidden="1" customHeight="1" x14ac:dyDescent="0.2">
      <c r="B424" s="47" t="s">
        <v>115</v>
      </c>
      <c r="C424" s="10" t="s">
        <v>35</v>
      </c>
      <c r="D424" s="10" t="s">
        <v>33</v>
      </c>
      <c r="E424" s="71" t="s">
        <v>117</v>
      </c>
      <c r="F424" s="39"/>
      <c r="G424" s="40">
        <f>G425</f>
        <v>0</v>
      </c>
      <c r="H424" s="40">
        <f t="shared" ref="H424:H425" si="239">H425</f>
        <v>0</v>
      </c>
      <c r="I424" s="40">
        <f t="shared" ref="I424:K425" si="240">I425</f>
        <v>0</v>
      </c>
      <c r="J424" s="40">
        <f t="shared" si="240"/>
        <v>0</v>
      </c>
      <c r="K424" s="40">
        <f t="shared" si="240"/>
        <v>0</v>
      </c>
    </row>
    <row r="425" spans="2:11" ht="24" hidden="1" x14ac:dyDescent="0.2">
      <c r="B425" s="18" t="s">
        <v>68</v>
      </c>
      <c r="C425" s="38" t="s">
        <v>35</v>
      </c>
      <c r="D425" s="38" t="s">
        <v>33</v>
      </c>
      <c r="E425" s="71" t="s">
        <v>117</v>
      </c>
      <c r="F425" s="39">
        <v>200</v>
      </c>
      <c r="G425" s="40">
        <f>G426</f>
        <v>0</v>
      </c>
      <c r="H425" s="40">
        <f t="shared" si="239"/>
        <v>0</v>
      </c>
      <c r="I425" s="40">
        <f t="shared" si="240"/>
        <v>0</v>
      </c>
      <c r="J425" s="40">
        <f t="shared" si="240"/>
        <v>0</v>
      </c>
      <c r="K425" s="40">
        <f t="shared" si="240"/>
        <v>0</v>
      </c>
    </row>
    <row r="426" spans="2:11" ht="24" hidden="1" x14ac:dyDescent="0.2">
      <c r="B426" s="18" t="s">
        <v>16</v>
      </c>
      <c r="C426" s="38" t="s">
        <v>35</v>
      </c>
      <c r="D426" s="38" t="s">
        <v>33</v>
      </c>
      <c r="E426" s="71" t="s">
        <v>117</v>
      </c>
      <c r="F426" s="39">
        <v>240</v>
      </c>
      <c r="G426" s="40">
        <v>0</v>
      </c>
      <c r="H426" s="40"/>
      <c r="I426" s="40">
        <v>0</v>
      </c>
      <c r="J426" s="40"/>
      <c r="K426" s="40"/>
    </row>
    <row r="427" spans="2:11" ht="36" x14ac:dyDescent="0.2">
      <c r="B427" s="59" t="s">
        <v>280</v>
      </c>
      <c r="C427" s="10" t="s">
        <v>35</v>
      </c>
      <c r="D427" s="10" t="s">
        <v>33</v>
      </c>
      <c r="E427" s="10" t="s">
        <v>89</v>
      </c>
      <c r="F427" s="14"/>
      <c r="G427" s="15">
        <f>G428+G433</f>
        <v>100</v>
      </c>
      <c r="H427" s="15">
        <f t="shared" ref="H427" si="241">H428+H433</f>
        <v>0</v>
      </c>
      <c r="I427" s="15">
        <f>I428+I433</f>
        <v>100</v>
      </c>
      <c r="J427" s="15">
        <f>J428+J433</f>
        <v>0</v>
      </c>
      <c r="K427" s="15">
        <f>K428+K433</f>
        <v>0</v>
      </c>
    </row>
    <row r="428" spans="2:11" x14ac:dyDescent="0.2">
      <c r="B428" s="17" t="s">
        <v>263</v>
      </c>
      <c r="C428" s="13">
        <v>8</v>
      </c>
      <c r="D428" s="13">
        <v>1</v>
      </c>
      <c r="E428" s="10" t="s">
        <v>228</v>
      </c>
      <c r="F428" s="14"/>
      <c r="G428" s="15">
        <f t="shared" ref="G428:K431" si="242">G429</f>
        <v>50</v>
      </c>
      <c r="H428" s="15">
        <f t="shared" si="242"/>
        <v>0</v>
      </c>
      <c r="I428" s="15">
        <f t="shared" si="242"/>
        <v>50</v>
      </c>
      <c r="J428" s="15">
        <f t="shared" si="242"/>
        <v>0</v>
      </c>
      <c r="K428" s="15">
        <f t="shared" si="242"/>
        <v>0</v>
      </c>
    </row>
    <row r="429" spans="2:11" ht="36" x14ac:dyDescent="0.2">
      <c r="B429" s="17" t="s">
        <v>284</v>
      </c>
      <c r="C429" s="13">
        <v>8</v>
      </c>
      <c r="D429" s="13">
        <v>1</v>
      </c>
      <c r="E429" s="10" t="s">
        <v>256</v>
      </c>
      <c r="F429" s="14"/>
      <c r="G429" s="15">
        <f t="shared" si="242"/>
        <v>50</v>
      </c>
      <c r="H429" s="15">
        <f t="shared" si="242"/>
        <v>0</v>
      </c>
      <c r="I429" s="15">
        <f t="shared" si="242"/>
        <v>50</v>
      </c>
      <c r="J429" s="15">
        <f t="shared" si="242"/>
        <v>0</v>
      </c>
      <c r="K429" s="15">
        <f t="shared" si="242"/>
        <v>0</v>
      </c>
    </row>
    <row r="430" spans="2:11" x14ac:dyDescent="0.2">
      <c r="B430" s="17" t="s">
        <v>269</v>
      </c>
      <c r="C430" s="13">
        <v>8</v>
      </c>
      <c r="D430" s="13">
        <v>1</v>
      </c>
      <c r="E430" s="10" t="s">
        <v>212</v>
      </c>
      <c r="F430" s="14"/>
      <c r="G430" s="15">
        <f>G431</f>
        <v>50</v>
      </c>
      <c r="H430" s="15">
        <f t="shared" si="242"/>
        <v>0</v>
      </c>
      <c r="I430" s="15">
        <f t="shared" ref="I430:K431" si="243">I431</f>
        <v>50</v>
      </c>
      <c r="J430" s="15">
        <f t="shared" si="243"/>
        <v>0</v>
      </c>
      <c r="K430" s="15">
        <f t="shared" si="243"/>
        <v>0</v>
      </c>
    </row>
    <row r="431" spans="2:11" ht="24" x14ac:dyDescent="0.2">
      <c r="B431" s="18" t="s">
        <v>68</v>
      </c>
      <c r="C431" s="13">
        <v>8</v>
      </c>
      <c r="D431" s="13">
        <v>1</v>
      </c>
      <c r="E431" s="10" t="s">
        <v>212</v>
      </c>
      <c r="F431" s="14">
        <v>200</v>
      </c>
      <c r="G431" s="15">
        <f>G432</f>
        <v>50</v>
      </c>
      <c r="H431" s="15">
        <f t="shared" si="242"/>
        <v>0</v>
      </c>
      <c r="I431" s="15">
        <f t="shared" si="243"/>
        <v>50</v>
      </c>
      <c r="J431" s="15">
        <f t="shared" si="243"/>
        <v>0</v>
      </c>
      <c r="K431" s="15">
        <f t="shared" si="243"/>
        <v>0</v>
      </c>
    </row>
    <row r="432" spans="2:11" ht="24" x14ac:dyDescent="0.2">
      <c r="B432" s="18" t="s">
        <v>16</v>
      </c>
      <c r="C432" s="13">
        <v>8</v>
      </c>
      <c r="D432" s="13">
        <v>1</v>
      </c>
      <c r="E432" s="10" t="s">
        <v>212</v>
      </c>
      <c r="F432" s="14">
        <v>240</v>
      </c>
      <c r="G432" s="15">
        <v>50</v>
      </c>
      <c r="H432" s="15"/>
      <c r="I432" s="15">
        <f>G432+H432</f>
        <v>50</v>
      </c>
      <c r="J432" s="15">
        <v>0</v>
      </c>
      <c r="K432" s="15">
        <v>0</v>
      </c>
    </row>
    <row r="433" spans="2:11" x14ac:dyDescent="0.2">
      <c r="B433" s="17" t="s">
        <v>263</v>
      </c>
      <c r="C433" s="13">
        <v>8</v>
      </c>
      <c r="D433" s="13">
        <v>1</v>
      </c>
      <c r="E433" s="10" t="s">
        <v>228</v>
      </c>
      <c r="F433" s="14"/>
      <c r="G433" s="15">
        <f t="shared" ref="G433:K436" si="244">G434</f>
        <v>50</v>
      </c>
      <c r="H433" s="15">
        <f t="shared" si="244"/>
        <v>0</v>
      </c>
      <c r="I433" s="15">
        <f t="shared" si="244"/>
        <v>50</v>
      </c>
      <c r="J433" s="15">
        <f t="shared" si="244"/>
        <v>0</v>
      </c>
      <c r="K433" s="15">
        <f t="shared" si="244"/>
        <v>0</v>
      </c>
    </row>
    <row r="434" spans="2:11" ht="36" x14ac:dyDescent="0.2">
      <c r="B434" s="17" t="s">
        <v>285</v>
      </c>
      <c r="C434" s="13">
        <v>8</v>
      </c>
      <c r="D434" s="13">
        <v>1</v>
      </c>
      <c r="E434" s="10" t="s">
        <v>255</v>
      </c>
      <c r="F434" s="14"/>
      <c r="G434" s="15">
        <f t="shared" si="244"/>
        <v>50</v>
      </c>
      <c r="H434" s="15">
        <f t="shared" si="244"/>
        <v>0</v>
      </c>
      <c r="I434" s="15">
        <f t="shared" si="244"/>
        <v>50</v>
      </c>
      <c r="J434" s="15">
        <f t="shared" si="244"/>
        <v>0</v>
      </c>
      <c r="K434" s="15">
        <f t="shared" si="244"/>
        <v>0</v>
      </c>
    </row>
    <row r="435" spans="2:11" x14ac:dyDescent="0.2">
      <c r="B435" s="17" t="s">
        <v>269</v>
      </c>
      <c r="C435" s="13">
        <v>8</v>
      </c>
      <c r="D435" s="13">
        <v>1</v>
      </c>
      <c r="E435" s="10" t="s">
        <v>211</v>
      </c>
      <c r="F435" s="14"/>
      <c r="G435" s="15">
        <f>G436</f>
        <v>50</v>
      </c>
      <c r="H435" s="15">
        <f t="shared" si="244"/>
        <v>0</v>
      </c>
      <c r="I435" s="15">
        <f>G435+H435</f>
        <v>50</v>
      </c>
      <c r="J435" s="15">
        <f t="shared" ref="I435:K436" si="245">J436</f>
        <v>0</v>
      </c>
      <c r="K435" s="15">
        <f t="shared" si="245"/>
        <v>0</v>
      </c>
    </row>
    <row r="436" spans="2:11" ht="24" x14ac:dyDescent="0.2">
      <c r="B436" s="18" t="s">
        <v>68</v>
      </c>
      <c r="C436" s="13">
        <v>8</v>
      </c>
      <c r="D436" s="13">
        <v>1</v>
      </c>
      <c r="E436" s="10" t="s">
        <v>211</v>
      </c>
      <c r="F436" s="14">
        <v>200</v>
      </c>
      <c r="G436" s="15">
        <f>G437</f>
        <v>50</v>
      </c>
      <c r="H436" s="15">
        <f t="shared" si="244"/>
        <v>0</v>
      </c>
      <c r="I436" s="15">
        <f t="shared" si="245"/>
        <v>50</v>
      </c>
      <c r="J436" s="15">
        <f t="shared" si="245"/>
        <v>0</v>
      </c>
      <c r="K436" s="15">
        <f t="shared" si="245"/>
        <v>0</v>
      </c>
    </row>
    <row r="437" spans="2:11" ht="24" x14ac:dyDescent="0.2">
      <c r="B437" s="18" t="s">
        <v>16</v>
      </c>
      <c r="C437" s="13">
        <v>8</v>
      </c>
      <c r="D437" s="13">
        <v>1</v>
      </c>
      <c r="E437" s="10" t="s">
        <v>211</v>
      </c>
      <c r="F437" s="14">
        <v>240</v>
      </c>
      <c r="G437" s="15">
        <v>50</v>
      </c>
      <c r="H437" s="15"/>
      <c r="I437" s="15">
        <f>G437+H437</f>
        <v>50</v>
      </c>
      <c r="J437" s="15">
        <v>0</v>
      </c>
      <c r="K437" s="15">
        <v>0</v>
      </c>
    </row>
    <row r="438" spans="2:11" x14ac:dyDescent="0.2">
      <c r="B438" s="20" t="s">
        <v>49</v>
      </c>
      <c r="C438" s="10">
        <v>10</v>
      </c>
      <c r="D438" s="10" t="s">
        <v>26</v>
      </c>
      <c r="E438" s="10"/>
      <c r="F438" s="14"/>
      <c r="G438" s="15">
        <f t="shared" ref="G438:K441" si="246">G439</f>
        <v>504</v>
      </c>
      <c r="H438" s="15">
        <f t="shared" si="246"/>
        <v>0</v>
      </c>
      <c r="I438" s="15">
        <f t="shared" si="246"/>
        <v>504</v>
      </c>
      <c r="J438" s="15">
        <f t="shared" si="246"/>
        <v>504</v>
      </c>
      <c r="K438" s="15">
        <f t="shared" si="246"/>
        <v>504</v>
      </c>
    </row>
    <row r="439" spans="2:11" x14ac:dyDescent="0.2">
      <c r="B439" s="20" t="s">
        <v>50</v>
      </c>
      <c r="C439" s="10" t="s">
        <v>39</v>
      </c>
      <c r="D439" s="10" t="s">
        <v>33</v>
      </c>
      <c r="E439" s="10"/>
      <c r="F439" s="14"/>
      <c r="G439" s="15">
        <f t="shared" si="246"/>
        <v>504</v>
      </c>
      <c r="H439" s="15">
        <f t="shared" si="246"/>
        <v>0</v>
      </c>
      <c r="I439" s="15">
        <f t="shared" si="246"/>
        <v>504</v>
      </c>
      <c r="J439" s="15">
        <f t="shared" si="246"/>
        <v>504</v>
      </c>
      <c r="K439" s="15">
        <f t="shared" si="246"/>
        <v>504</v>
      </c>
    </row>
    <row r="440" spans="2:11" ht="24" x14ac:dyDescent="0.2">
      <c r="B440" s="16" t="s">
        <v>272</v>
      </c>
      <c r="C440" s="10" t="s">
        <v>39</v>
      </c>
      <c r="D440" s="10" t="s">
        <v>33</v>
      </c>
      <c r="E440" s="10" t="s">
        <v>79</v>
      </c>
      <c r="F440" s="14"/>
      <c r="G440" s="15">
        <f>G441</f>
        <v>504</v>
      </c>
      <c r="H440" s="15">
        <f t="shared" si="246"/>
        <v>0</v>
      </c>
      <c r="I440" s="15">
        <f t="shared" ref="I440:K441" si="247">I441</f>
        <v>504</v>
      </c>
      <c r="J440" s="15">
        <f t="shared" si="247"/>
        <v>504</v>
      </c>
      <c r="K440" s="15">
        <f t="shared" si="247"/>
        <v>504</v>
      </c>
    </row>
    <row r="441" spans="2:11" x14ac:dyDescent="0.2">
      <c r="B441" s="16" t="s">
        <v>263</v>
      </c>
      <c r="C441" s="10" t="s">
        <v>39</v>
      </c>
      <c r="D441" s="10" t="s">
        <v>33</v>
      </c>
      <c r="E441" s="10" t="s">
        <v>221</v>
      </c>
      <c r="F441" s="14"/>
      <c r="G441" s="15">
        <f>G442</f>
        <v>504</v>
      </c>
      <c r="H441" s="15">
        <f t="shared" si="246"/>
        <v>0</v>
      </c>
      <c r="I441" s="15">
        <f t="shared" si="247"/>
        <v>504</v>
      </c>
      <c r="J441" s="15">
        <f t="shared" si="247"/>
        <v>504</v>
      </c>
      <c r="K441" s="15">
        <f t="shared" si="247"/>
        <v>504</v>
      </c>
    </row>
    <row r="442" spans="2:11" x14ac:dyDescent="0.2">
      <c r="B442" s="17" t="s">
        <v>276</v>
      </c>
      <c r="C442" s="10" t="s">
        <v>39</v>
      </c>
      <c r="D442" s="10" t="s">
        <v>33</v>
      </c>
      <c r="E442" s="10" t="s">
        <v>257</v>
      </c>
      <c r="F442" s="14"/>
      <c r="G442" s="15">
        <f t="shared" ref="G442:K444" si="248">G443</f>
        <v>504</v>
      </c>
      <c r="H442" s="15">
        <f t="shared" si="248"/>
        <v>0</v>
      </c>
      <c r="I442" s="15">
        <f t="shared" si="248"/>
        <v>504</v>
      </c>
      <c r="J442" s="15">
        <f t="shared" si="248"/>
        <v>504</v>
      </c>
      <c r="K442" s="15">
        <f t="shared" si="248"/>
        <v>504</v>
      </c>
    </row>
    <row r="443" spans="2:11" ht="24" x14ac:dyDescent="0.2">
      <c r="B443" s="26" t="s">
        <v>277</v>
      </c>
      <c r="C443" s="10" t="s">
        <v>39</v>
      </c>
      <c r="D443" s="10" t="s">
        <v>33</v>
      </c>
      <c r="E443" s="10" t="s">
        <v>213</v>
      </c>
      <c r="F443" s="14"/>
      <c r="G443" s="15">
        <f t="shared" si="248"/>
        <v>504</v>
      </c>
      <c r="H443" s="15">
        <f t="shared" si="248"/>
        <v>0</v>
      </c>
      <c r="I443" s="15">
        <f t="shared" si="248"/>
        <v>504</v>
      </c>
      <c r="J443" s="15">
        <f t="shared" si="248"/>
        <v>504</v>
      </c>
      <c r="K443" s="15">
        <f t="shared" si="248"/>
        <v>504</v>
      </c>
    </row>
    <row r="444" spans="2:11" x14ac:dyDescent="0.2">
      <c r="B444" s="12" t="s">
        <v>51</v>
      </c>
      <c r="C444" s="10" t="s">
        <v>39</v>
      </c>
      <c r="D444" s="10" t="s">
        <v>33</v>
      </c>
      <c r="E444" s="10" t="s">
        <v>213</v>
      </c>
      <c r="F444" s="14">
        <v>300</v>
      </c>
      <c r="G444" s="15">
        <f t="shared" si="248"/>
        <v>504</v>
      </c>
      <c r="H444" s="15">
        <f t="shared" si="248"/>
        <v>0</v>
      </c>
      <c r="I444" s="15">
        <f t="shared" si="248"/>
        <v>504</v>
      </c>
      <c r="J444" s="15">
        <f t="shared" si="248"/>
        <v>504</v>
      </c>
      <c r="K444" s="15">
        <f t="shared" si="248"/>
        <v>504</v>
      </c>
    </row>
    <row r="445" spans="2:11" x14ac:dyDescent="0.2">
      <c r="B445" s="18" t="s">
        <v>129</v>
      </c>
      <c r="C445" s="13">
        <v>10</v>
      </c>
      <c r="D445" s="13">
        <v>1</v>
      </c>
      <c r="E445" s="10" t="s">
        <v>213</v>
      </c>
      <c r="F445" s="14">
        <v>310</v>
      </c>
      <c r="G445" s="15">
        <v>504</v>
      </c>
      <c r="H445" s="15"/>
      <c r="I445" s="15">
        <f>G445+H445</f>
        <v>504</v>
      </c>
      <c r="J445" s="15">
        <v>504</v>
      </c>
      <c r="K445" s="15">
        <v>504</v>
      </c>
    </row>
    <row r="446" spans="2:11" x14ac:dyDescent="0.2">
      <c r="B446" s="20" t="s">
        <v>52</v>
      </c>
      <c r="C446" s="10">
        <v>11</v>
      </c>
      <c r="D446" s="10" t="s">
        <v>26</v>
      </c>
      <c r="E446" s="10"/>
      <c r="F446" s="14"/>
      <c r="G446" s="15">
        <f>G447</f>
        <v>100</v>
      </c>
      <c r="H446" s="15">
        <f t="shared" ref="H446:H447" si="249">H447</f>
        <v>0</v>
      </c>
      <c r="I446" s="15">
        <f t="shared" ref="I446:K447" si="250">I447</f>
        <v>100</v>
      </c>
      <c r="J446" s="15">
        <f t="shared" si="250"/>
        <v>0</v>
      </c>
      <c r="K446" s="15">
        <f t="shared" si="250"/>
        <v>0</v>
      </c>
    </row>
    <row r="447" spans="2:11" x14ac:dyDescent="0.2">
      <c r="B447" s="20" t="s">
        <v>57</v>
      </c>
      <c r="C447" s="10" t="s">
        <v>53</v>
      </c>
      <c r="D447" s="10" t="s">
        <v>33</v>
      </c>
      <c r="E447" s="10"/>
      <c r="F447" s="14"/>
      <c r="G447" s="15">
        <f>G448</f>
        <v>100</v>
      </c>
      <c r="H447" s="15">
        <f t="shared" si="249"/>
        <v>0</v>
      </c>
      <c r="I447" s="15">
        <f t="shared" si="250"/>
        <v>100</v>
      </c>
      <c r="J447" s="15">
        <f t="shared" si="250"/>
        <v>0</v>
      </c>
      <c r="K447" s="15">
        <f t="shared" si="250"/>
        <v>0</v>
      </c>
    </row>
    <row r="448" spans="2:11" ht="24" x14ac:dyDescent="0.2">
      <c r="B448" s="17" t="s">
        <v>78</v>
      </c>
      <c r="C448" s="10" t="s">
        <v>53</v>
      </c>
      <c r="D448" s="10" t="s">
        <v>33</v>
      </c>
      <c r="E448" s="10" t="s">
        <v>109</v>
      </c>
      <c r="F448" s="14"/>
      <c r="G448" s="15">
        <f t="shared" ref="G448:K450" si="251">G449</f>
        <v>100</v>
      </c>
      <c r="H448" s="15">
        <f t="shared" si="251"/>
        <v>0</v>
      </c>
      <c r="I448" s="15">
        <f t="shared" si="251"/>
        <v>100</v>
      </c>
      <c r="J448" s="15">
        <f t="shared" si="251"/>
        <v>0</v>
      </c>
      <c r="K448" s="15">
        <f t="shared" si="251"/>
        <v>0</v>
      </c>
    </row>
    <row r="449" spans="1:13" ht="15.75" customHeight="1" x14ac:dyDescent="0.2">
      <c r="B449" s="17" t="s">
        <v>263</v>
      </c>
      <c r="C449" s="10" t="s">
        <v>53</v>
      </c>
      <c r="D449" s="10" t="s">
        <v>33</v>
      </c>
      <c r="E449" s="10" t="s">
        <v>259</v>
      </c>
      <c r="F449" s="14"/>
      <c r="G449" s="15">
        <f>G450</f>
        <v>100</v>
      </c>
      <c r="H449" s="15">
        <f t="shared" si="251"/>
        <v>0</v>
      </c>
      <c r="I449" s="15">
        <f t="shared" ref="I449:K450" si="252">I450</f>
        <v>100</v>
      </c>
      <c r="J449" s="15">
        <f t="shared" si="252"/>
        <v>0</v>
      </c>
      <c r="K449" s="15">
        <f t="shared" si="252"/>
        <v>0</v>
      </c>
    </row>
    <row r="450" spans="1:13" ht="24" x14ac:dyDescent="0.2">
      <c r="B450" s="17" t="s">
        <v>265</v>
      </c>
      <c r="C450" s="10" t="s">
        <v>53</v>
      </c>
      <c r="D450" s="10" t="s">
        <v>33</v>
      </c>
      <c r="E450" s="10" t="s">
        <v>258</v>
      </c>
      <c r="F450" s="14"/>
      <c r="G450" s="15">
        <f>G451</f>
        <v>100</v>
      </c>
      <c r="H450" s="15">
        <f t="shared" si="251"/>
        <v>0</v>
      </c>
      <c r="I450" s="15">
        <f t="shared" si="252"/>
        <v>100</v>
      </c>
      <c r="J450" s="15">
        <f t="shared" si="252"/>
        <v>0</v>
      </c>
      <c r="K450" s="15">
        <f t="shared" si="252"/>
        <v>0</v>
      </c>
    </row>
    <row r="451" spans="1:13" x14ac:dyDescent="0.2">
      <c r="B451" s="17" t="s">
        <v>266</v>
      </c>
      <c r="C451" s="10" t="s">
        <v>53</v>
      </c>
      <c r="D451" s="10" t="s">
        <v>33</v>
      </c>
      <c r="E451" s="10" t="s">
        <v>214</v>
      </c>
      <c r="F451" s="14"/>
      <c r="G451" s="15">
        <f>G452+G454</f>
        <v>100</v>
      </c>
      <c r="H451" s="15">
        <f t="shared" ref="H451" si="253">H452+H454</f>
        <v>0</v>
      </c>
      <c r="I451" s="15">
        <f>I452+I454</f>
        <v>100</v>
      </c>
      <c r="J451" s="15">
        <f>J452+J454</f>
        <v>0</v>
      </c>
      <c r="K451" s="15">
        <f>K452+K454</f>
        <v>0</v>
      </c>
    </row>
    <row r="452" spans="1:13" ht="48" x14ac:dyDescent="0.2">
      <c r="B452" s="17" t="s">
        <v>10</v>
      </c>
      <c r="C452" s="10" t="s">
        <v>53</v>
      </c>
      <c r="D452" s="10" t="s">
        <v>33</v>
      </c>
      <c r="E452" s="10" t="s">
        <v>214</v>
      </c>
      <c r="F452" s="14">
        <v>100</v>
      </c>
      <c r="G452" s="15">
        <f>G453</f>
        <v>100</v>
      </c>
      <c r="H452" s="15">
        <f t="shared" ref="H452" si="254">H453</f>
        <v>0</v>
      </c>
      <c r="I452" s="15">
        <f>I453</f>
        <v>100</v>
      </c>
      <c r="J452" s="15">
        <f>J453</f>
        <v>0</v>
      </c>
      <c r="K452" s="15">
        <f>K453</f>
        <v>0</v>
      </c>
    </row>
    <row r="453" spans="1:13" x14ac:dyDescent="0.2">
      <c r="B453" s="18" t="s">
        <v>71</v>
      </c>
      <c r="C453" s="10" t="s">
        <v>53</v>
      </c>
      <c r="D453" s="10" t="s">
        <v>33</v>
      </c>
      <c r="E453" s="10" t="s">
        <v>214</v>
      </c>
      <c r="F453" s="14">
        <v>110</v>
      </c>
      <c r="G453" s="15">
        <v>100</v>
      </c>
      <c r="H453" s="15"/>
      <c r="I453" s="15">
        <f>G453+H453</f>
        <v>100</v>
      </c>
      <c r="J453" s="76">
        <f>100-100</f>
        <v>0</v>
      </c>
      <c r="K453" s="15">
        <v>0</v>
      </c>
    </row>
    <row r="454" spans="1:13" ht="24" hidden="1" x14ac:dyDescent="0.2">
      <c r="B454" s="18" t="s">
        <v>68</v>
      </c>
      <c r="C454" s="10" t="s">
        <v>53</v>
      </c>
      <c r="D454" s="10" t="s">
        <v>33</v>
      </c>
      <c r="E454" s="10" t="s">
        <v>214</v>
      </c>
      <c r="F454" s="14">
        <v>200</v>
      </c>
      <c r="G454" s="15">
        <f>G455</f>
        <v>0</v>
      </c>
      <c r="H454" s="15">
        <f t="shared" ref="H454" si="255">H455</f>
        <v>0</v>
      </c>
      <c r="I454" s="15">
        <f>I455</f>
        <v>0</v>
      </c>
      <c r="J454" s="15">
        <f>J455</f>
        <v>0</v>
      </c>
      <c r="K454" s="15">
        <f>K455</f>
        <v>0</v>
      </c>
    </row>
    <row r="455" spans="1:13" ht="24" hidden="1" x14ac:dyDescent="0.2">
      <c r="B455" s="18" t="s">
        <v>16</v>
      </c>
      <c r="C455" s="10" t="s">
        <v>53</v>
      </c>
      <c r="D455" s="10" t="s">
        <v>33</v>
      </c>
      <c r="E455" s="10" t="s">
        <v>214</v>
      </c>
      <c r="F455" s="14">
        <v>240</v>
      </c>
      <c r="G455" s="15">
        <v>0</v>
      </c>
      <c r="H455" s="15"/>
      <c r="I455" s="15">
        <f>G455+H455</f>
        <v>0</v>
      </c>
      <c r="J455" s="34">
        <v>0</v>
      </c>
      <c r="K455" s="34">
        <v>0</v>
      </c>
    </row>
    <row r="456" spans="1:13" ht="24" x14ac:dyDescent="0.2">
      <c r="B456" s="18" t="s">
        <v>324</v>
      </c>
      <c r="C456" s="10" t="s">
        <v>319</v>
      </c>
      <c r="D456" s="10" t="s">
        <v>26</v>
      </c>
      <c r="E456" s="10"/>
      <c r="F456" s="14"/>
      <c r="G456" s="15">
        <f t="shared" ref="G456:K457" si="256">G457</f>
        <v>8.4</v>
      </c>
      <c r="H456" s="15">
        <f t="shared" si="256"/>
        <v>0</v>
      </c>
      <c r="I456" s="15">
        <f t="shared" si="256"/>
        <v>8.4</v>
      </c>
      <c r="J456" s="15">
        <f t="shared" si="256"/>
        <v>3.7</v>
      </c>
      <c r="K456" s="15">
        <f t="shared" si="256"/>
        <v>0.2</v>
      </c>
    </row>
    <row r="457" spans="1:13" ht="24" x14ac:dyDescent="0.2">
      <c r="B457" s="18" t="s">
        <v>325</v>
      </c>
      <c r="C457" s="10" t="s">
        <v>319</v>
      </c>
      <c r="D457" s="10" t="s">
        <v>33</v>
      </c>
      <c r="E457" s="10"/>
      <c r="F457" s="14"/>
      <c r="G457" s="15">
        <f t="shared" si="256"/>
        <v>8.4</v>
      </c>
      <c r="H457" s="15">
        <f t="shared" si="256"/>
        <v>0</v>
      </c>
      <c r="I457" s="15">
        <f t="shared" si="256"/>
        <v>8.4</v>
      </c>
      <c r="J457" s="15">
        <f t="shared" si="256"/>
        <v>3.7</v>
      </c>
      <c r="K457" s="15">
        <f t="shared" si="256"/>
        <v>0.2</v>
      </c>
    </row>
    <row r="458" spans="1:13" ht="24" x14ac:dyDescent="0.2">
      <c r="B458" s="16" t="s">
        <v>272</v>
      </c>
      <c r="C458" s="10" t="s">
        <v>319</v>
      </c>
      <c r="D458" s="10" t="s">
        <v>33</v>
      </c>
      <c r="E458" s="10" t="s">
        <v>79</v>
      </c>
      <c r="F458" s="14"/>
      <c r="G458" s="15">
        <f>G459</f>
        <v>8.4</v>
      </c>
      <c r="H458" s="15">
        <f t="shared" ref="H458:K461" si="257">H459</f>
        <v>0</v>
      </c>
      <c r="I458" s="15">
        <f t="shared" si="257"/>
        <v>8.4</v>
      </c>
      <c r="J458" s="40">
        <f t="shared" si="257"/>
        <v>3.7</v>
      </c>
      <c r="K458" s="40">
        <f t="shared" si="257"/>
        <v>0.2</v>
      </c>
    </row>
    <row r="459" spans="1:13" x14ac:dyDescent="0.2">
      <c r="B459" s="16" t="s">
        <v>263</v>
      </c>
      <c r="C459" s="10" t="s">
        <v>319</v>
      </c>
      <c r="D459" s="10" t="s">
        <v>33</v>
      </c>
      <c r="E459" s="10" t="s">
        <v>221</v>
      </c>
      <c r="F459" s="14"/>
      <c r="G459" s="15">
        <f>G460</f>
        <v>8.4</v>
      </c>
      <c r="H459" s="15">
        <f t="shared" si="257"/>
        <v>0</v>
      </c>
      <c r="I459" s="15">
        <f t="shared" si="257"/>
        <v>8.4</v>
      </c>
      <c r="J459" s="15">
        <f t="shared" si="257"/>
        <v>3.7</v>
      </c>
      <c r="K459" s="15">
        <f t="shared" si="257"/>
        <v>0.2</v>
      </c>
    </row>
    <row r="460" spans="1:13" ht="24" x14ac:dyDescent="0.2">
      <c r="B460" s="17" t="s">
        <v>320</v>
      </c>
      <c r="C460" s="10" t="s">
        <v>319</v>
      </c>
      <c r="D460" s="10" t="s">
        <v>33</v>
      </c>
      <c r="E460" s="10" t="s">
        <v>322</v>
      </c>
      <c r="F460" s="14"/>
      <c r="G460" s="15">
        <f>G461</f>
        <v>8.4</v>
      </c>
      <c r="H460" s="15">
        <f t="shared" si="257"/>
        <v>0</v>
      </c>
      <c r="I460" s="15">
        <f t="shared" si="257"/>
        <v>8.4</v>
      </c>
      <c r="J460" s="15">
        <f t="shared" si="257"/>
        <v>3.7</v>
      </c>
      <c r="K460" s="15">
        <f t="shared" si="257"/>
        <v>0.2</v>
      </c>
    </row>
    <row r="461" spans="1:13" x14ac:dyDescent="0.2">
      <c r="A461" s="1"/>
      <c r="B461" s="17" t="s">
        <v>275</v>
      </c>
      <c r="C461" s="13">
        <v>13</v>
      </c>
      <c r="D461" s="13">
        <v>1</v>
      </c>
      <c r="E461" s="10" t="s">
        <v>172</v>
      </c>
      <c r="F461" s="14"/>
      <c r="G461" s="15">
        <f>G462</f>
        <v>8.4</v>
      </c>
      <c r="H461" s="15">
        <f t="shared" si="257"/>
        <v>0</v>
      </c>
      <c r="I461" s="15">
        <f t="shared" si="257"/>
        <v>8.4</v>
      </c>
      <c r="J461" s="15">
        <f t="shared" si="257"/>
        <v>3.7</v>
      </c>
      <c r="K461" s="15">
        <f t="shared" si="257"/>
        <v>0.2</v>
      </c>
    </row>
    <row r="462" spans="1:13" s="2" customFormat="1" x14ac:dyDescent="0.2">
      <c r="A462" s="1"/>
      <c r="B462" s="18" t="s">
        <v>323</v>
      </c>
      <c r="C462" s="37">
        <v>13</v>
      </c>
      <c r="D462" s="37">
        <v>1</v>
      </c>
      <c r="E462" s="10" t="s">
        <v>172</v>
      </c>
      <c r="F462" s="39">
        <v>700</v>
      </c>
      <c r="G462" s="40">
        <f>G463</f>
        <v>8.4</v>
      </c>
      <c r="H462" s="40">
        <f t="shared" ref="H462:I462" si="258">H463</f>
        <v>0</v>
      </c>
      <c r="I462" s="40">
        <f t="shared" si="258"/>
        <v>8.4</v>
      </c>
      <c r="J462" s="40">
        <f>J463</f>
        <v>3.7</v>
      </c>
      <c r="K462" s="40">
        <f>K463</f>
        <v>0.2</v>
      </c>
    </row>
    <row r="463" spans="1:13" s="2" customFormat="1" x14ac:dyDescent="0.2">
      <c r="A463" s="1"/>
      <c r="B463" s="12" t="s">
        <v>321</v>
      </c>
      <c r="C463" s="13">
        <v>13</v>
      </c>
      <c r="D463" s="13">
        <v>1</v>
      </c>
      <c r="E463" s="10" t="s">
        <v>172</v>
      </c>
      <c r="F463" s="14">
        <v>730</v>
      </c>
      <c r="G463" s="15">
        <v>8.4</v>
      </c>
      <c r="H463" s="15"/>
      <c r="I463" s="15">
        <f>G463+H463</f>
        <v>8.4</v>
      </c>
      <c r="J463" s="15">
        <v>3.7</v>
      </c>
      <c r="K463" s="15">
        <v>0.2</v>
      </c>
    </row>
    <row r="464" spans="1:13" ht="15" customHeight="1" x14ac:dyDescent="0.2">
      <c r="B464" s="27" t="s">
        <v>56</v>
      </c>
      <c r="C464" s="9"/>
      <c r="D464" s="9"/>
      <c r="E464" s="10"/>
      <c r="F464" s="60">
        <v>1</v>
      </c>
      <c r="G464" s="28">
        <f>G14+G94+G103+G148+G239+G390+G403+G438+G446+G456</f>
        <v>345098.8</v>
      </c>
      <c r="H464" s="28">
        <f>H14+H94+H103+H148+H239+H390+H403+H438+H446+H456</f>
        <v>-1008.6000000000003</v>
      </c>
      <c r="I464" s="28">
        <f>I14+I94+I103+I148+I239+I390+I403+I438+I446+I456</f>
        <v>344090.2</v>
      </c>
      <c r="J464" s="28">
        <f>J14+J94+J103+J148+J239+J390+J403+J438+J446+J456</f>
        <v>400938.80000000005</v>
      </c>
      <c r="K464" s="28">
        <f>K14+K94+K103+K148+K239+K390+K403+K438+K446+K456</f>
        <v>225276.40000000002</v>
      </c>
      <c r="M464" s="61"/>
    </row>
    <row r="465" spans="3:12" s="2" customFormat="1" ht="15.75" customHeight="1" x14ac:dyDescent="0.2">
      <c r="C465" s="4"/>
      <c r="D465" s="4"/>
      <c r="E465" s="6"/>
      <c r="F465" s="78">
        <v>1</v>
      </c>
      <c r="G465" s="80"/>
      <c r="H465" s="78">
        <v>2968</v>
      </c>
      <c r="I465" s="80"/>
      <c r="J465" s="64"/>
      <c r="K465" s="64"/>
    </row>
    <row r="466" spans="3:12" x14ac:dyDescent="0.2">
      <c r="F466" s="61">
        <v>1</v>
      </c>
      <c r="G466" s="62">
        <v>345098.8</v>
      </c>
      <c r="H466" s="62"/>
      <c r="I466" s="65">
        <f>I464-I465</f>
        <v>344090.2</v>
      </c>
      <c r="J466" s="62">
        <v>400938.8</v>
      </c>
      <c r="K466" s="62">
        <v>225276.4</v>
      </c>
      <c r="L466" s="62"/>
    </row>
    <row r="467" spans="3:12" x14ac:dyDescent="0.2">
      <c r="I467" s="61"/>
    </row>
  </sheetData>
  <autoFilter ref="B13:K466">
    <filterColumn colId="7">
      <filters blank="1">
        <filter val="1 166,2"/>
        <filter val="1 352,9"/>
        <filter val="1 698,7"/>
        <filter val="1 831,0"/>
        <filter val="1 927,6"/>
        <filter val="100 071,6"/>
        <filter val="100 271,6"/>
        <filter val="100,0"/>
        <filter val="100,7"/>
        <filter val="115,0"/>
        <filter val="141,1"/>
        <filter val="15,0"/>
        <filter val="161,5"/>
        <filter val="170,0"/>
        <filter val="18,8"/>
        <filter val="182,2"/>
        <filter val="19,8"/>
        <filter val="2 129,5"/>
        <filter val="2 702,4"/>
        <filter val="2 987,2"/>
        <filter val="200,0"/>
        <filter val="201 553,3"/>
        <filter val="225,7"/>
        <filter val="228,9"/>
        <filter val="24 140,7"/>
        <filter val="240,3"/>
        <filter val="27 575,8"/>
        <filter val="29 267,4"/>
        <filter val="3 042,1"/>
        <filter val="3 068,4"/>
        <filter val="3 501,1"/>
        <filter val="3,8"/>
        <filter val="30,4"/>
        <filter val="31 317,2"/>
        <filter val="31 487,2"/>
        <filter val="31 587,2"/>
        <filter val="32 567,0"/>
        <filter val="32 783,7"/>
        <filter val="344 090,2"/>
        <filter val="344 090,20"/>
        <filter val="37 783,6"/>
        <filter val="39 324,3"/>
        <filter val="4 000,0"/>
        <filter val="4 163,8"/>
        <filter val="42 424,0"/>
        <filter val="42 913,8"/>
        <filter val="46 484,7"/>
        <filter val="470,0"/>
        <filter val="489,8"/>
        <filter val="5 146,0"/>
        <filter val="5 165,0"/>
        <filter val="50,0"/>
        <filter val="500,0"/>
        <filter val="504,0"/>
        <filter val="57,6"/>
        <filter val="57,60"/>
        <filter val="58 352,1"/>
        <filter val="61,5"/>
        <filter val="700,0"/>
        <filter val="75,6"/>
        <filter val="776,6"/>
        <filter val="78 916,6"/>
        <filter val="8,4"/>
        <filter val="8,5"/>
        <filter val="91,9"/>
        <filter val="96 135,7"/>
        <filter val="96 584,4"/>
        <filter val="99 571,6"/>
      </filters>
    </filterColumn>
  </autoFilter>
  <mergeCells count="1">
    <mergeCell ref="B10:I10"/>
  </mergeCells>
  <pageMargins left="0.19685039370078741" right="0.19685039370078741" top="0.19685039370078741" bottom="0.19685039370078741" header="0.19685039370078741" footer="0.19685039370078741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3 ВР 2025 </vt:lpstr>
      <vt:lpstr>'прил 3 ВР 2025 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2025-03-07T05:05:40Z</cp:lastPrinted>
  <dcterms:created xsi:type="dcterms:W3CDTF">2013-11-14T08:43:48Z</dcterms:created>
  <dcterms:modified xsi:type="dcterms:W3CDTF">2025-03-07T05:05:47Z</dcterms:modified>
</cp:coreProperties>
</file>