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24643\"/>
    </mc:Choice>
  </mc:AlternateContent>
  <bookViews>
    <workbookView xWindow="45" yWindow="90" windowWidth="11325" windowHeight="12285"/>
  </bookViews>
  <sheets>
    <sheet name="6 муниципальные прогр.2026-2027" sheetId="4" r:id="rId1"/>
  </sheets>
  <definedNames>
    <definedName name="_xlnm._FilterDatabase" localSheetId="0" hidden="1">'6 муниципальные прогр.2026-2027'!$B$13:$I$317</definedName>
    <definedName name="_xlnm.Print_Area" localSheetId="0">'6 муниципальные прогр.2026-2027'!$A$1:$I$317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6" i="4" l="1"/>
  <c r="H316" i="4"/>
  <c r="I243" i="4"/>
  <c r="H245" i="4"/>
  <c r="I238" i="4"/>
  <c r="H240" i="4"/>
  <c r="I223" i="4"/>
  <c r="H223" i="4"/>
  <c r="I221" i="4"/>
  <c r="H221" i="4"/>
  <c r="I218" i="4"/>
  <c r="H218" i="4"/>
  <c r="H216" i="4"/>
  <c r="I216" i="4"/>
  <c r="H211" i="4"/>
  <c r="H183" i="4"/>
  <c r="H162" i="4"/>
  <c r="H156" i="4"/>
  <c r="H122" i="4"/>
  <c r="H76" i="4"/>
  <c r="H19" i="4"/>
  <c r="I27" i="4"/>
  <c r="H215" i="4" l="1"/>
  <c r="I220" i="4"/>
  <c r="I215" i="4"/>
  <c r="I214" i="4" s="1"/>
  <c r="I213" i="4" s="1"/>
  <c r="H220" i="4"/>
  <c r="H214" i="4" s="1"/>
  <c r="H213" i="4" s="1"/>
  <c r="H107" i="4"/>
  <c r="H57" i="4"/>
  <c r="H296" i="4" l="1"/>
  <c r="H285" i="4"/>
  <c r="I263" i="4"/>
  <c r="H263" i="4"/>
  <c r="H229" i="4"/>
  <c r="H205" i="4"/>
  <c r="I205" i="4"/>
  <c r="I202" i="4"/>
  <c r="I199" i="4"/>
  <c r="H27" i="4"/>
  <c r="F306" i="4" l="1"/>
  <c r="F305" i="4" s="1"/>
  <c r="H306" i="4"/>
  <c r="H305" i="4" s="1"/>
  <c r="I306" i="4"/>
  <c r="I305" i="4" s="1"/>
  <c r="E306" i="4"/>
  <c r="E305" i="4" s="1"/>
  <c r="I96" i="4"/>
  <c r="H96" i="4"/>
  <c r="G96" i="4"/>
  <c r="F96" i="4"/>
  <c r="E96" i="4"/>
  <c r="G101" i="4"/>
  <c r="G100" i="4" s="1"/>
  <c r="I101" i="4"/>
  <c r="I100" i="4" s="1"/>
  <c r="H101" i="4"/>
  <c r="H100" i="4" s="1"/>
  <c r="F101" i="4"/>
  <c r="F100" i="4" s="1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15" i="4"/>
  <c r="I313" i="4"/>
  <c r="I309" i="4"/>
  <c r="I308" i="4" s="1"/>
  <c r="I304" i="4" s="1"/>
  <c r="I302" i="4"/>
  <c r="I301" i="4" s="1"/>
  <c r="I300" i="4" s="1"/>
  <c r="I297" i="4"/>
  <c r="I295" i="4"/>
  <c r="I288" i="4"/>
  <c r="I286" i="4"/>
  <c r="I284" i="4"/>
  <c r="I279" i="4"/>
  <c r="I278" i="4" s="1"/>
  <c r="I276" i="4"/>
  <c r="I270" i="4"/>
  <c r="I268" i="4"/>
  <c r="I264" i="4"/>
  <c r="I262" i="4"/>
  <c r="I261" i="4" s="1"/>
  <c r="I259" i="4"/>
  <c r="I257" i="4"/>
  <c r="I254" i="4"/>
  <c r="I252" i="4"/>
  <c r="I251" i="4" s="1"/>
  <c r="I249" i="4"/>
  <c r="I247" i="4"/>
  <c r="I244" i="4"/>
  <c r="I242" i="4"/>
  <c r="I239" i="4"/>
  <c r="I237" i="4"/>
  <c r="I234" i="4"/>
  <c r="I232" i="4"/>
  <c r="I228" i="4"/>
  <c r="I227" i="4" s="1"/>
  <c r="I226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15" i="4"/>
  <c r="H313" i="4"/>
  <c r="H309" i="4"/>
  <c r="H308" i="4" s="1"/>
  <c r="H304" i="4" s="1"/>
  <c r="H302" i="4"/>
  <c r="H301" i="4" s="1"/>
  <c r="H300" i="4" s="1"/>
  <c r="H297" i="4"/>
  <c r="H295" i="4"/>
  <c r="H288" i="4"/>
  <c r="H286" i="4"/>
  <c r="H284" i="4"/>
  <c r="H279" i="4"/>
  <c r="H278" i="4" s="1"/>
  <c r="H276" i="4"/>
  <c r="H275" i="4" s="1"/>
  <c r="H270" i="4"/>
  <c r="H268" i="4"/>
  <c r="H264" i="4"/>
  <c r="H262" i="4"/>
  <c r="H259" i="4"/>
  <c r="H257" i="4"/>
  <c r="H254" i="4"/>
  <c r="H252" i="4"/>
  <c r="H249" i="4"/>
  <c r="H247" i="4"/>
  <c r="H244" i="4"/>
  <c r="H242" i="4"/>
  <c r="H239" i="4"/>
  <c r="H237" i="4"/>
  <c r="H234" i="4"/>
  <c r="H232" i="4"/>
  <c r="H228" i="4"/>
  <c r="H227" i="4" s="1"/>
  <c r="H226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H294" i="4" l="1"/>
  <c r="H293" i="4" s="1"/>
  <c r="H292" i="4" s="1"/>
  <c r="H291" i="4" s="1"/>
  <c r="H312" i="4"/>
  <c r="H311" i="4" s="1"/>
  <c r="H131" i="4"/>
  <c r="H251" i="4"/>
  <c r="H261" i="4"/>
  <c r="I246" i="4"/>
  <c r="I256" i="4"/>
  <c r="I126" i="4"/>
  <c r="I312" i="4"/>
  <c r="I311" i="4" s="1"/>
  <c r="I267" i="4"/>
  <c r="I266" i="4" s="1"/>
  <c r="H126" i="4"/>
  <c r="H125" i="4" s="1"/>
  <c r="H124" i="4" s="1"/>
  <c r="H123" i="4" s="1"/>
  <c r="H246" i="4"/>
  <c r="H267" i="4"/>
  <c r="H266" i="4" s="1"/>
  <c r="I131" i="4"/>
  <c r="H184" i="4"/>
  <c r="H179" i="4" s="1"/>
  <c r="H178" i="4" s="1"/>
  <c r="I159" i="4"/>
  <c r="I184" i="4"/>
  <c r="I179" i="4" s="1"/>
  <c r="I178" i="4" s="1"/>
  <c r="I150" i="4"/>
  <c r="H241" i="4"/>
  <c r="I39" i="4"/>
  <c r="I38" i="4" s="1"/>
  <c r="H113" i="4"/>
  <c r="H168" i="4"/>
  <c r="H167" i="4" s="1"/>
  <c r="H166" i="4" s="1"/>
  <c r="I113" i="4"/>
  <c r="I168" i="4"/>
  <c r="I167" i="4" s="1"/>
  <c r="I166" i="4" s="1"/>
  <c r="H159" i="4"/>
  <c r="H236" i="4"/>
  <c r="H274" i="4"/>
  <c r="I231" i="4"/>
  <c r="I274" i="4"/>
  <c r="H39" i="4"/>
  <c r="H38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31" i="4"/>
  <c r="H256" i="4"/>
  <c r="H299" i="4"/>
  <c r="I72" i="4"/>
  <c r="I71" i="4" s="1"/>
  <c r="I84" i="4"/>
  <c r="I83" i="4" s="1"/>
  <c r="I108" i="4"/>
  <c r="I104" i="4" s="1"/>
  <c r="I241" i="4"/>
  <c r="I283" i="4"/>
  <c r="I282" i="4" s="1"/>
  <c r="I281" i="4" s="1"/>
  <c r="I294" i="4"/>
  <c r="I293" i="4" s="1"/>
  <c r="I292" i="4" s="1"/>
  <c r="I291" i="4" s="1"/>
  <c r="H72" i="4"/>
  <c r="H71" i="4" s="1"/>
  <c r="H84" i="4"/>
  <c r="H83" i="4" s="1"/>
  <c r="H108" i="4"/>
  <c r="H104" i="4" s="1"/>
  <c r="H283" i="4"/>
  <c r="H282" i="4" s="1"/>
  <c r="H281" i="4" s="1"/>
  <c r="I236" i="4"/>
  <c r="I275" i="4"/>
  <c r="I273" i="4" s="1"/>
  <c r="I299" i="4"/>
  <c r="H273" i="4"/>
  <c r="E59" i="4"/>
  <c r="I125" i="4" l="1"/>
  <c r="I124" i="4" s="1"/>
  <c r="I123" i="4" s="1"/>
  <c r="H230" i="4"/>
  <c r="H225" i="4" s="1"/>
  <c r="H212" i="4" s="1"/>
  <c r="I230" i="4"/>
  <c r="I225" i="4" s="1"/>
  <c r="I212" i="4" s="1"/>
  <c r="I149" i="4"/>
  <c r="I148" i="4" s="1"/>
  <c r="H272" i="4"/>
  <c r="H149" i="4"/>
  <c r="H148" i="4" s="1"/>
  <c r="I272" i="4"/>
  <c r="H103" i="4"/>
  <c r="H94" i="4" s="1"/>
  <c r="H53" i="4"/>
  <c r="H52" i="4" s="1"/>
  <c r="I103" i="4"/>
  <c r="I94" i="4" s="1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17" i="4" l="1"/>
  <c r="I317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90" i="4" l="1"/>
  <c r="G289" i="4"/>
  <c r="F288" i="4"/>
  <c r="E288" i="4"/>
  <c r="G288" i="4" l="1"/>
  <c r="F59" i="4"/>
  <c r="G271" i="4"/>
  <c r="G270" i="4" s="1"/>
  <c r="F270" i="4"/>
  <c r="E270" i="4"/>
  <c r="E18" i="4" l="1"/>
  <c r="E17" i="4" s="1"/>
  <c r="E16" i="4" s="1"/>
  <c r="F18" i="4"/>
  <c r="F17" i="4" s="1"/>
  <c r="F16" i="4" s="1"/>
  <c r="G19" i="4"/>
  <c r="G18" i="4" s="1"/>
  <c r="G17" i="4" s="1"/>
  <c r="G16" i="4" s="1"/>
  <c r="G316" i="4"/>
  <c r="G315" i="4" s="1"/>
  <c r="F315" i="4"/>
  <c r="E315" i="4"/>
  <c r="G314" i="4"/>
  <c r="G313" i="4" s="1"/>
  <c r="F313" i="4"/>
  <c r="E313" i="4"/>
  <c r="G93" i="4"/>
  <c r="G92" i="4" s="1"/>
  <c r="G91" i="4" s="1"/>
  <c r="G90" i="4" s="1"/>
  <c r="F92" i="4"/>
  <c r="F91" i="4" s="1"/>
  <c r="F90" i="4" s="1"/>
  <c r="E92" i="4"/>
  <c r="E91" i="4" s="1"/>
  <c r="E90" i="4" s="1"/>
  <c r="G310" i="4"/>
  <c r="G309" i="4" s="1"/>
  <c r="G308" i="4" s="1"/>
  <c r="F309" i="4"/>
  <c r="F308" i="4" s="1"/>
  <c r="E309" i="4"/>
  <c r="E308" i="4" s="1"/>
  <c r="E304" i="4" s="1"/>
  <c r="G307" i="4"/>
  <c r="G306" i="4" s="1"/>
  <c r="G305" i="4" s="1"/>
  <c r="G303" i="4"/>
  <c r="G302" i="4" s="1"/>
  <c r="G301" i="4" s="1"/>
  <c r="G300" i="4" s="1"/>
  <c r="F302" i="4"/>
  <c r="F301" i="4" s="1"/>
  <c r="F300" i="4" s="1"/>
  <c r="E302" i="4"/>
  <c r="E301" i="4" s="1"/>
  <c r="E300" i="4" s="1"/>
  <c r="G298" i="4"/>
  <c r="G297" i="4" s="1"/>
  <c r="F297" i="4"/>
  <c r="E297" i="4"/>
  <c r="G296" i="4"/>
  <c r="G295" i="4" s="1"/>
  <c r="F295" i="4"/>
  <c r="E295" i="4"/>
  <c r="G287" i="4"/>
  <c r="G286" i="4" s="1"/>
  <c r="F286" i="4"/>
  <c r="E286" i="4"/>
  <c r="G285" i="4"/>
  <c r="G284" i="4" s="1"/>
  <c r="F284" i="4"/>
  <c r="E284" i="4"/>
  <c r="G280" i="4"/>
  <c r="G279" i="4" s="1"/>
  <c r="G278" i="4" s="1"/>
  <c r="F279" i="4"/>
  <c r="F278" i="4" s="1"/>
  <c r="E279" i="4"/>
  <c r="E278" i="4" s="1"/>
  <c r="G277" i="4"/>
  <c r="G276" i="4" s="1"/>
  <c r="F276" i="4"/>
  <c r="F275" i="4" s="1"/>
  <c r="E276" i="4"/>
  <c r="G269" i="4"/>
  <c r="G268" i="4" s="1"/>
  <c r="G267" i="4" s="1"/>
  <c r="F268" i="4"/>
  <c r="F267" i="4" s="1"/>
  <c r="E268" i="4"/>
  <c r="G264" i="4"/>
  <c r="F264" i="4"/>
  <c r="E264" i="4"/>
  <c r="G263" i="4"/>
  <c r="G262" i="4" s="1"/>
  <c r="F262" i="4"/>
  <c r="E262" i="4"/>
  <c r="G260" i="4"/>
  <c r="G259" i="4" s="1"/>
  <c r="F259" i="4"/>
  <c r="E259" i="4"/>
  <c r="G258" i="4"/>
  <c r="G257" i="4" s="1"/>
  <c r="F257" i="4"/>
  <c r="E257" i="4"/>
  <c r="G255" i="4"/>
  <c r="G254" i="4" s="1"/>
  <c r="F254" i="4"/>
  <c r="E254" i="4"/>
  <c r="G253" i="4"/>
  <c r="G252" i="4" s="1"/>
  <c r="F252" i="4"/>
  <c r="E252" i="4"/>
  <c r="G250" i="4"/>
  <c r="G249" i="4" s="1"/>
  <c r="F249" i="4"/>
  <c r="E249" i="4"/>
  <c r="G248" i="4"/>
  <c r="G247" i="4" s="1"/>
  <c r="F247" i="4"/>
  <c r="E247" i="4"/>
  <c r="G245" i="4"/>
  <c r="G244" i="4" s="1"/>
  <c r="E244" i="4"/>
  <c r="G243" i="4"/>
  <c r="G242" i="4" s="1"/>
  <c r="F242" i="4"/>
  <c r="E242" i="4"/>
  <c r="G240" i="4"/>
  <c r="G239" i="4" s="1"/>
  <c r="F239" i="4"/>
  <c r="E239" i="4"/>
  <c r="G238" i="4"/>
  <c r="G237" i="4" s="1"/>
  <c r="F237" i="4"/>
  <c r="E237" i="4"/>
  <c r="G235" i="4"/>
  <c r="G234" i="4" s="1"/>
  <c r="F234" i="4"/>
  <c r="E234" i="4"/>
  <c r="G233" i="4"/>
  <c r="G232" i="4" s="1"/>
  <c r="F232" i="4"/>
  <c r="E232" i="4"/>
  <c r="G229" i="4"/>
  <c r="G228" i="4" s="1"/>
  <c r="G227" i="4" s="1"/>
  <c r="G226" i="4" s="1"/>
  <c r="F228" i="4"/>
  <c r="F227" i="4" s="1"/>
  <c r="F226" i="4" s="1"/>
  <c r="E228" i="4"/>
  <c r="E227" i="4" s="1"/>
  <c r="E226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E246" i="4" l="1"/>
  <c r="G251" i="4"/>
  <c r="G261" i="4"/>
  <c r="E184" i="4"/>
  <c r="F246" i="4"/>
  <c r="G246" i="4"/>
  <c r="E251" i="4"/>
  <c r="E261" i="4"/>
  <c r="F251" i="4"/>
  <c r="F261" i="4"/>
  <c r="F184" i="4"/>
  <c r="F179" i="4" s="1"/>
  <c r="F178" i="4" s="1"/>
  <c r="G184" i="4"/>
  <c r="G179" i="4" s="1"/>
  <c r="G178" i="4" s="1"/>
  <c r="F84" i="4"/>
  <c r="F83" i="4" s="1"/>
  <c r="F283" i="4"/>
  <c r="F282" i="4" s="1"/>
  <c r="F281" i="4" s="1"/>
  <c r="F58" i="4"/>
  <c r="F54" i="4" s="1"/>
  <c r="G168" i="4"/>
  <c r="G283" i="4"/>
  <c r="G282" i="4" s="1"/>
  <c r="G281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83" i="4"/>
  <c r="E282" i="4" s="1"/>
  <c r="E207" i="4"/>
  <c r="E206" i="4" s="1"/>
  <c r="E39" i="4"/>
  <c r="E38" i="4" s="1"/>
  <c r="E256" i="4"/>
  <c r="E267" i="4"/>
  <c r="E266" i="4" s="1"/>
  <c r="F266" i="4"/>
  <c r="G274" i="4"/>
  <c r="E83" i="4"/>
  <c r="E231" i="4"/>
  <c r="G231" i="4"/>
  <c r="F273" i="4"/>
  <c r="F151" i="4"/>
  <c r="F150" i="4" s="1"/>
  <c r="F231" i="4"/>
  <c r="F312" i="4"/>
  <c r="F311" i="4" s="1"/>
  <c r="F299" i="4" s="1"/>
  <c r="E46" i="4"/>
  <c r="E45" i="4" s="1"/>
  <c r="E44" i="4" s="1"/>
  <c r="F274" i="4"/>
  <c r="E294" i="4"/>
  <c r="E293" i="4" s="1"/>
  <c r="E292" i="4" s="1"/>
  <c r="E291" i="4" s="1"/>
  <c r="G55" i="4"/>
  <c r="G87" i="4"/>
  <c r="E241" i="4"/>
  <c r="F244" i="4"/>
  <c r="F241" i="4" s="1"/>
  <c r="G77" i="4"/>
  <c r="G72" i="4" s="1"/>
  <c r="G71" i="4" s="1"/>
  <c r="G151" i="4"/>
  <c r="G150" i="4" s="1"/>
  <c r="G149" i="4" s="1"/>
  <c r="E236" i="4"/>
  <c r="G241" i="4"/>
  <c r="F294" i="4"/>
  <c r="F293" i="4" s="1"/>
  <c r="F292" i="4" s="1"/>
  <c r="F291" i="4" s="1"/>
  <c r="E312" i="4"/>
  <c r="E311" i="4" s="1"/>
  <c r="E299" i="4" s="1"/>
  <c r="F125" i="4"/>
  <c r="F124" i="4" s="1"/>
  <c r="F123" i="4" s="1"/>
  <c r="G28" i="4"/>
  <c r="G14" i="4" s="1"/>
  <c r="E72" i="4"/>
  <c r="E71" i="4" s="1"/>
  <c r="F236" i="4"/>
  <c r="F256" i="4"/>
  <c r="G266" i="4"/>
  <c r="G275" i="4"/>
  <c r="G273" i="4" s="1"/>
  <c r="G294" i="4"/>
  <c r="G293" i="4" s="1"/>
  <c r="G292" i="4" s="1"/>
  <c r="G291" i="4" s="1"/>
  <c r="F72" i="4"/>
  <c r="F71" i="4" s="1"/>
  <c r="E125" i="4"/>
  <c r="E124" i="4" s="1"/>
  <c r="E123" i="4" s="1"/>
  <c r="E28" i="4"/>
  <c r="E15" i="4" s="1"/>
  <c r="E14" i="4" s="1"/>
  <c r="F28" i="4"/>
  <c r="F14" i="4" s="1"/>
  <c r="G312" i="4"/>
  <c r="G311" i="4" s="1"/>
  <c r="G299" i="4" s="1"/>
  <c r="G125" i="4"/>
  <c r="G124" i="4" s="1"/>
  <c r="G123" i="4" s="1"/>
  <c r="G236" i="4"/>
  <c r="G256" i="4"/>
  <c r="E274" i="4"/>
  <c r="E275" i="4"/>
  <c r="E273" i="4" s="1"/>
  <c r="E230" i="4" l="1"/>
  <c r="E225" i="4" s="1"/>
  <c r="E212" i="4" s="1"/>
  <c r="F230" i="4"/>
  <c r="F225" i="4" s="1"/>
  <c r="F212" i="4" s="1"/>
  <c r="G230" i="4"/>
  <c r="G225" i="4" s="1"/>
  <c r="G212" i="4" s="1"/>
  <c r="G54" i="4"/>
  <c r="G84" i="4"/>
  <c r="G83" i="4" s="1"/>
  <c r="E103" i="4"/>
  <c r="E94" i="4" s="1"/>
  <c r="G148" i="4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72" i="4"/>
  <c r="G272" i="4"/>
  <c r="F38" i="4"/>
  <c r="G38" i="4"/>
  <c r="E281" i="4"/>
  <c r="E272" i="4" s="1"/>
  <c r="F317" i="4" l="1"/>
  <c r="G53" i="4"/>
  <c r="G52" i="4" s="1"/>
  <c r="G317" i="4" s="1"/>
  <c r="E317" i="4"/>
</calcChain>
</file>

<file path=xl/sharedStrings.xml><?xml version="1.0" encoding="utf-8"?>
<sst xmlns="http://schemas.openxmlformats.org/spreadsheetml/2006/main" count="676" uniqueCount="267">
  <si>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</si>
  <si>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</si>
  <si>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</si>
  <si>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</si>
  <si>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</si>
  <si>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</si>
  <si>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</si>
  <si>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</si>
  <si>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</si>
  <si>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</si>
  <si>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</si>
  <si>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</si>
  <si>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</si>
  <si>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</si>
  <si>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</si>
  <si>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</si>
  <si>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</si>
  <si>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</si>
  <si>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</si>
  <si>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</si>
  <si>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</si>
  <si>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</si>
  <si>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</si>
  <si>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</si>
  <si>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</si>
  <si>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</si>
  <si>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</si>
  <si>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</si>
  <si>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</si>
  <si>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</si>
  <si>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</si>
  <si>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</si>
  <si>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</si>
  <si>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</si>
  <si>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</si>
  <si>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</si>
  <si>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</si>
  <si>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</si>
  <si>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</si>
  <si>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</si>
  <si>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</si>
  <si>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</si>
  <si>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</si>
  <si>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</si>
  <si>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</si>
  <si>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</si>
  <si>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</si>
  <si>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</si>
  <si>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</si>
  <si>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</si>
  <si>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</si>
  <si>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</si>
  <si>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</si>
  <si>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</si>
  <si>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</si>
  <si>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</si>
  <si>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</si>
  <si>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</si>
  <si>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</si>
  <si>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</si>
  <si>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</si>
  <si>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</si>
  <si>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</si>
  <si>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</si>
  <si>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</si>
  <si>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</si>
  <si>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</si>
  <si>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</si>
  <si>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</si>
  <si>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</si>
  <si>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</si>
  <si>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</si>
  <si>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</si>
  <si>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</si>
  <si>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</si>
  <si>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</si>
  <si>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</si>
  <si>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</si>
  <si>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</si>
  <si>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</si>
  <si>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</si>
  <si>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</si>
  <si>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</si>
  <si>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</si>
  <si>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</si>
  <si>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</si>
  <si>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</si>
  <si>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</si>
  <si>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</si>
  <si>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</si>
  <si>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</si>
  <si>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</si>
  <si>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</si>
  <si>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</si>
  <si>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</si>
  <si>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</si>
  <si>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</si>
  <si>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</si>
  <si>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</si>
  <si>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</si>
  <si>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</si>
  <si>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</si>
  <si>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</si>
  <si>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</si>
  <si>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</si>
  <si>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</si>
  <si>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</si>
  <si>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</si>
  <si>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</si>
  <si>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</si>
  <si>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</si>
  <si>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</si>
  <si>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</si>
  <si>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</si>
  <si>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</si>
  <si>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</si>
  <si>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</si>
  <si>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</si>
  <si>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</si>
  <si>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</si>
  <si>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</si>
  <si>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</si>
  <si>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</si>
  <si>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</si>
  <si>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</si>
  <si>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</si>
  <si>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</si>
  <si>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</si>
  <si>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</si>
  <si>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</si>
  <si>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</si>
  <si>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</si>
  <si>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</si>
  <si>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</si>
  <si>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</si>
  <si>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</si>
  <si>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</si>
  <si>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</si>
  <si>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</si>
  <si>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</si>
  <si>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</si>
  <si>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</si>
  <si>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</si>
  <si>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</si>
  <si>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</si>
  <si>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</si>
  <si>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</si>
  <si>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</si>
  <si>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</si>
  <si>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</si>
  <si>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</si>
  <si>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</si>
  <si>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</si>
  <si>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</si>
  <si>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</si>
  <si>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</si>
  <si>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</si>
  <si>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</si>
  <si>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</si>
  <si>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</si>
  <si>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</si>
  <si>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</si>
  <si>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</si>
  <si>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</si>
  <si>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</si>
  <si>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</si>
  <si>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</si>
  <si>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</si>
  <si>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</si>
  <si>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</si>
  <si>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</si>
  <si>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</si>
  <si>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</si>
  <si>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</si>
  <si>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</si>
  <si>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</si>
  <si>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</si>
  <si>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</si>
  <si>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</si>
  <si>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</si>
  <si>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</si>
  <si>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</si>
  <si>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</si>
  <si>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</si>
  <si>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</si>
  <si>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</si>
  <si>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</si>
  <si>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</si>
  <si>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</si>
  <si>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</si>
  <si>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</si>
  <si>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</si>
  <si>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</si>
  <si>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</si>
  <si>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</si>
  <si>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</si>
  <si>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</si>
  <si>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</si>
  <si>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</si>
  <si>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</si>
  <si>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</si>
  <si>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</si>
  <si>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</si>
  <si>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</si>
  <si>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</si>
  <si>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</si>
  <si>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</si>
  <si>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</si>
  <si>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</si>
  <si>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</si>
  <si>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</si>
  <si>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</si>
  <si>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</si>
  <si>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</si>
  <si>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</si>
  <si>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</si>
  <si>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</si>
  <si>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</si>
  <si>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</si>
  <si>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</si>
  <si>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</si>
  <si>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</si>
  <si>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</si>
  <si>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</si>
  <si>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</si>
  <si>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</si>
  <si>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</si>
  <si>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</si>
  <si>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</si>
  <si>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</si>
  <si>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</si>
  <si>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</si>
  <si>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</si>
  <si>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</si>
  <si>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</si>
  <si>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</si>
  <si>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</si>
  <si>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</si>
  <si>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</si>
  <si>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</si>
  <si>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</si>
  <si>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от 00.12.2024 г.  № 00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</si>
  <si>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</si>
  <si>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</si>
  <si>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</si>
  <si>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</si>
  <si>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</si>
  <si>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</si>
  <si>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</si>
  <si>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</si>
  <si>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</si>
  <si>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</si>
  <si>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</si>
  <si>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</si>
  <si>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</si>
  <si>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</si>
  <si>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</si>
  <si>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Приложение № 6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</si>
  <si>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а плановый период 2026-2027 годов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</si>
  <si>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</si>
  <si>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</si>
  <si>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</si>
  <si>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</si>
  <si>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</si>
  <si>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</si>
  <si>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>721И3А5140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</si>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</sst>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0" fontId="0" fillId="4" borderId="0" xfId="0" applyFill="1"/>
    <xf numFmtId="0" fontId="0" fillId="3" borderId="0" xfId="0" applyFill="1"/>
    <xf numFmtId="170" fontId="3" fillId="0" borderId="0" xfId="1" applyNumberFormat="1" applyFont="1" applyFill="1" applyBorder="1"/>
    <xf numFmtId="170" fontId="5" fillId="5" borderId="1" xfId="1" applyNumberFormat="1" applyFont="1" applyFill="1" applyBorder="1" applyAlignment="1" applyProtection="1">
      <alignment horizontal="right" vertical="center"/>
      <protection hidden="1"/>
    </xf>
    <xf numFmtId="165" fontId="5" fillId="5" borderId="1" xfId="1" applyNumberFormat="1" applyFont="1" applyFill="1" applyBorder="1" applyAlignment="1" applyProtection="1">
      <alignment horizontal="right" vertical="center"/>
      <protection hidden="1"/>
    </xf>
    <xf numFmtId="165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4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49" fontId="5" fillId="3" borderId="1" xfId="0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20"/>
  <sheetViews>
    <sheetView tabSelected="1" topLeftCell="B6" zoomScaleNormal="100" workbookViewId="0">
      <selection activeCell="I9" sqref="I9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hidden="1" customWidth="1"/>
    <col min="6" max="7" width="9" style="36" hidden="1" customWidth="1"/>
    <col min="8" max="9" width="9.7109375" style="36" customWidth="1"/>
    <col min="10" max="16384" width="11.140625" style="2"/>
  </cols>
  <sheetData>
    <row r="1" spans="2:9" hidden="1" x14ac:dyDescent="0.25">
      <c r="G1" s="31" t="s">
        <v>233</v>
      </c>
    </row>
    <row r="2" spans="2:9" hidden="1" x14ac:dyDescent="0.25">
      <c r="G2" s="31" t="s">
        <v>23</v>
      </c>
    </row>
    <row r="3" spans="2:9" hidden="1" x14ac:dyDescent="0.25">
      <c r="G3" s="31" t="s">
        <v>22</v>
      </c>
    </row>
    <row r="4" spans="2:9" ht="12.75" hidden="1" customHeight="1" x14ac:dyDescent="0.25">
      <c r="G4" s="31" t="s">
        <v>234</v>
      </c>
    </row>
    <row r="5" spans="2:9" hidden="1" x14ac:dyDescent="0.25"/>
    <row r="6" spans="2:9" x14ac:dyDescent="0.25">
      <c r="D6" s="12"/>
      <c r="E6" s="31" t="s">
        <v>40</v>
      </c>
      <c r="F6" s="31"/>
      <c r="I6" s="31" t="s">
        <v>257</v>
      </c>
    </row>
    <row r="7" spans="2:9" ht="13.5" customHeight="1" x14ac:dyDescent="0.25">
      <c r="D7" s="12"/>
      <c r="E7" s="31" t="s">
        <v>23</v>
      </c>
      <c r="F7" s="31"/>
      <c r="I7" s="31" t="s">
        <v>23</v>
      </c>
    </row>
    <row r="8" spans="2:9" ht="12.75" customHeight="1" x14ac:dyDescent="0.25">
      <c r="B8" s="3"/>
      <c r="C8" s="7"/>
      <c r="D8" s="13"/>
      <c r="E8" s="31" t="s">
        <v>22</v>
      </c>
      <c r="F8" s="31"/>
      <c r="I8" s="31" t="s">
        <v>22</v>
      </c>
    </row>
    <row r="9" spans="2:9" ht="12.75" customHeight="1" x14ac:dyDescent="0.25">
      <c r="B9" s="1"/>
      <c r="C9" s="8"/>
      <c r="D9" s="14"/>
      <c r="E9" s="31" t="s">
        <v>241</v>
      </c>
      <c r="F9" s="31"/>
      <c r="I9" s="31" t="s">
        <v>266</v>
      </c>
    </row>
    <row r="10" spans="2:9" ht="61.5" customHeight="1" x14ac:dyDescent="0.25">
      <c r="B10" s="80" t="s">
        <v>258</v>
      </c>
      <c r="C10" s="80"/>
      <c r="D10" s="80"/>
      <c r="E10" s="80"/>
      <c r="F10" s="80"/>
      <c r="G10" s="80"/>
      <c r="H10" s="67"/>
      <c r="I10" s="67"/>
    </row>
    <row r="11" spans="2:9" ht="16.5" customHeight="1" x14ac:dyDescent="0.25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ht="12" customHeight="1" x14ac:dyDescent="0.25">
      <c r="B13" s="17"/>
      <c r="C13" s="18"/>
      <c r="D13" s="19"/>
      <c r="E13" s="33" t="s">
        <v>242</v>
      </c>
      <c r="F13" s="33" t="s">
        <v>48</v>
      </c>
      <c r="G13" s="33" t="s">
        <v>48</v>
      </c>
      <c r="H13" s="33" t="s">
        <v>243</v>
      </c>
      <c r="I13" s="33" t="s">
        <v>244</v>
      </c>
    </row>
    <row r="14" spans="2:9" ht="24" x14ac:dyDescent="0.25">
      <c r="B14" s="51" t="s">
        <v>49</v>
      </c>
      <c r="C14" s="52" t="s">
        <v>201</v>
      </c>
      <c r="D14" s="20"/>
      <c r="E14" s="34">
        <f>E15</f>
        <v>6099</v>
      </c>
      <c r="F14" s="34">
        <f>F16+F20+F24+F28</f>
        <v>0</v>
      </c>
      <c r="G14" s="34">
        <f>G16+G20+G24+G28</f>
        <v>6099</v>
      </c>
      <c r="H14" s="34">
        <f>H15</f>
        <v>0</v>
      </c>
      <c r="I14" s="34">
        <f>I15</f>
        <v>2259.5</v>
      </c>
    </row>
    <row r="15" spans="2:9" x14ac:dyDescent="0.25">
      <c r="B15" s="28" t="s">
        <v>178</v>
      </c>
      <c r="C15" s="18" t="s">
        <v>202</v>
      </c>
      <c r="D15" s="20"/>
      <c r="E15" s="34">
        <f>E16+E20+E24+E28</f>
        <v>6099</v>
      </c>
      <c r="F15" s="34">
        <f t="shared" ref="F15:G15" si="0">F16+F20+F24+F28</f>
        <v>0</v>
      </c>
      <c r="G15" s="34">
        <f t="shared" si="0"/>
        <v>6099</v>
      </c>
      <c r="H15" s="34">
        <f>H16+H20+H24+H28</f>
        <v>0</v>
      </c>
      <c r="I15" s="34">
        <f>I16+I20+I24+I28</f>
        <v>2259.5</v>
      </c>
    </row>
    <row r="16" spans="2:9" ht="24" x14ac:dyDescent="0.25">
      <c r="B16" s="15" t="s">
        <v>53</v>
      </c>
      <c r="C16" s="18" t="s">
        <v>50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0</v>
      </c>
      <c r="I16" s="34">
        <f t="shared" si="1"/>
        <v>0</v>
      </c>
    </row>
    <row r="17" spans="2:10" x14ac:dyDescent="0.25">
      <c r="B17" s="15" t="s">
        <v>51</v>
      </c>
      <c r="C17" s="18" t="s">
        <v>52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0</v>
      </c>
      <c r="I17" s="34">
        <f t="shared" si="1"/>
        <v>0</v>
      </c>
    </row>
    <row r="18" spans="2:10" ht="24" x14ac:dyDescent="0.25">
      <c r="B18" s="16" t="s">
        <v>24</v>
      </c>
      <c r="C18" s="18" t="s">
        <v>52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0</v>
      </c>
      <c r="I18" s="34">
        <f t="shared" si="2"/>
        <v>0</v>
      </c>
    </row>
    <row r="19" spans="2:10" ht="24" x14ac:dyDescent="0.25">
      <c r="B19" s="16" t="s">
        <v>1</v>
      </c>
      <c r="C19" s="18" t="s">
        <v>52</v>
      </c>
      <c r="D19" s="20">
        <v>240</v>
      </c>
      <c r="E19" s="34">
        <v>182.2</v>
      </c>
      <c r="F19" s="68"/>
      <c r="G19" s="34">
        <f>E19+F19</f>
        <v>182.2</v>
      </c>
      <c r="H19" s="68">
        <f>182.2-120-62.2</f>
        <v>0</v>
      </c>
      <c r="I19" s="34">
        <v>0</v>
      </c>
    </row>
    <row r="20" spans="2:10" x14ac:dyDescent="0.25">
      <c r="B20" s="16" t="s">
        <v>54</v>
      </c>
      <c r="C20" s="18" t="s">
        <v>55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25">
      <c r="B21" s="15" t="s">
        <v>56</v>
      </c>
      <c r="C21" s="18" t="s">
        <v>57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ht="24" x14ac:dyDescent="0.25">
      <c r="B22" s="16" t="s">
        <v>24</v>
      </c>
      <c r="C22" s="18" t="s">
        <v>57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25">
      <c r="B23" s="16" t="s">
        <v>1</v>
      </c>
      <c r="C23" s="18" t="s">
        <v>57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25">
      <c r="B24" s="15" t="s">
        <v>58</v>
      </c>
      <c r="C24" s="29" t="s">
        <v>59</v>
      </c>
      <c r="D24" s="20"/>
      <c r="E24" s="34">
        <f t="shared" ref="E24:I36" si="4">E25</f>
        <v>5116.8</v>
      </c>
      <c r="F24" s="45">
        <f t="shared" si="4"/>
        <v>0</v>
      </c>
      <c r="G24" s="34">
        <f t="shared" si="4"/>
        <v>5116.8</v>
      </c>
      <c r="H24" s="34">
        <f t="shared" si="4"/>
        <v>0</v>
      </c>
      <c r="I24" s="34">
        <f t="shared" si="4"/>
        <v>2259.5</v>
      </c>
      <c r="J24" s="4"/>
    </row>
    <row r="25" spans="2:10" x14ac:dyDescent="0.25">
      <c r="B25" s="15" t="s">
        <v>56</v>
      </c>
      <c r="C25" s="29" t="s">
        <v>60</v>
      </c>
      <c r="D25" s="20"/>
      <c r="E25" s="34">
        <f t="shared" si="4"/>
        <v>5116.8</v>
      </c>
      <c r="F25" s="45">
        <f t="shared" si="4"/>
        <v>0</v>
      </c>
      <c r="G25" s="34">
        <f t="shared" si="4"/>
        <v>5116.8</v>
      </c>
      <c r="H25" s="34">
        <f t="shared" si="4"/>
        <v>0</v>
      </c>
      <c r="I25" s="34">
        <f t="shared" si="4"/>
        <v>2259.5</v>
      </c>
      <c r="J25" s="4"/>
    </row>
    <row r="26" spans="2:10" ht="24" x14ac:dyDescent="0.25">
      <c r="B26" s="16" t="s">
        <v>24</v>
      </c>
      <c r="C26" s="29" t="s">
        <v>60</v>
      </c>
      <c r="D26" s="20">
        <v>200</v>
      </c>
      <c r="E26" s="34">
        <f t="shared" si="4"/>
        <v>5116.8</v>
      </c>
      <c r="F26" s="45">
        <f t="shared" si="4"/>
        <v>0</v>
      </c>
      <c r="G26" s="34">
        <f t="shared" si="4"/>
        <v>5116.8</v>
      </c>
      <c r="H26" s="34">
        <f t="shared" si="4"/>
        <v>0</v>
      </c>
      <c r="I26" s="34">
        <f t="shared" si="4"/>
        <v>2259.5</v>
      </c>
      <c r="J26" s="4"/>
    </row>
    <row r="27" spans="2:10" ht="24" x14ac:dyDescent="0.25">
      <c r="B27" s="16" t="s">
        <v>1</v>
      </c>
      <c r="C27" s="29" t="s">
        <v>60</v>
      </c>
      <c r="D27" s="20">
        <v>240</v>
      </c>
      <c r="E27" s="34">
        <v>5116.8</v>
      </c>
      <c r="F27" s="45"/>
      <c r="G27" s="34">
        <f>E27+F27</f>
        <v>5116.8</v>
      </c>
      <c r="H27" s="72">
        <f>4000-4000</f>
        <v>0</v>
      </c>
      <c r="I27" s="68">
        <f>4000+120-1860.5</f>
        <v>2259.5</v>
      </c>
      <c r="J27" s="4"/>
    </row>
    <row r="28" spans="2:10" x14ac:dyDescent="0.25">
      <c r="B28" s="15" t="s">
        <v>61</v>
      </c>
      <c r="C28" s="29" t="s">
        <v>62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x14ac:dyDescent="0.25">
      <c r="B29" s="16" t="s">
        <v>44</v>
      </c>
      <c r="C29" s="18" t="s">
        <v>63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ht="24" x14ac:dyDescent="0.25">
      <c r="B30" s="16" t="s">
        <v>24</v>
      </c>
      <c r="C30" s="18" t="s">
        <v>63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x14ac:dyDescent="0.25">
      <c r="B31" s="16" t="s">
        <v>1</v>
      </c>
      <c r="C31" s="18" t="s">
        <v>63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x14ac:dyDescent="0.25">
      <c r="B32" s="16" t="s">
        <v>64</v>
      </c>
      <c r="C32" s="18" t="s">
        <v>65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ht="24" x14ac:dyDescent="0.25">
      <c r="B33" s="16" t="s">
        <v>24</v>
      </c>
      <c r="C33" s="18" t="s">
        <v>65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x14ac:dyDescent="0.25">
      <c r="B34" s="16" t="s">
        <v>1</v>
      </c>
      <c r="C34" s="18" t="s">
        <v>65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25">
      <c r="B35" s="15" t="s">
        <v>56</v>
      </c>
      <c r="C35" s="29" t="s">
        <v>66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ht="24" x14ac:dyDescent="0.25">
      <c r="B36" s="16" t="s">
        <v>24</v>
      </c>
      <c r="C36" s="29" t="s">
        <v>66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25">
      <c r="B37" s="16" t="s">
        <v>1</v>
      </c>
      <c r="C37" s="29" t="s">
        <v>66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4" hidden="1" customHeight="1" x14ac:dyDescent="0.25">
      <c r="B38" s="49" t="s">
        <v>38</v>
      </c>
      <c r="C38" s="50" t="s">
        <v>67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ht="15" hidden="1" customHeight="1" x14ac:dyDescent="0.25">
      <c r="B39" s="16" t="s">
        <v>178</v>
      </c>
      <c r="C39" s="29" t="s">
        <v>203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ht="24" hidden="1" customHeight="1" x14ac:dyDescent="0.25">
      <c r="B40" s="16" t="s">
        <v>68</v>
      </c>
      <c r="C40" s="29" t="s">
        <v>69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ht="15" hidden="1" customHeight="1" x14ac:dyDescent="0.25">
      <c r="B41" s="16" t="s">
        <v>56</v>
      </c>
      <c r="C41" s="18" t="s">
        <v>70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ht="24" hidden="1" customHeight="1" x14ac:dyDescent="0.25">
      <c r="B42" s="16" t="s">
        <v>24</v>
      </c>
      <c r="C42" s="18" t="s">
        <v>70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hidden="1" customHeight="1" x14ac:dyDescent="0.25">
      <c r="B43" s="16" t="s">
        <v>1</v>
      </c>
      <c r="C43" s="18" t="s">
        <v>70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25">
      <c r="B44" s="57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25">
      <c r="B45" s="57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t="24" hidden="1" x14ac:dyDescent="0.25">
      <c r="B46" s="57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25">
      <c r="B47" s="79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ht="15" hidden="1" customHeight="1" x14ac:dyDescent="0.25">
      <c r="B48" s="16" t="s">
        <v>71</v>
      </c>
      <c r="C48" s="29" t="s">
        <v>72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ht="15" hidden="1" customHeight="1" x14ac:dyDescent="0.25">
      <c r="B49" s="16" t="s">
        <v>56</v>
      </c>
      <c r="C49" s="18" t="s">
        <v>204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ht="24" hidden="1" customHeight="1" x14ac:dyDescent="0.25">
      <c r="B50" s="16" t="s">
        <v>24</v>
      </c>
      <c r="C50" s="18" t="s">
        <v>204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hidden="1" customHeight="1" x14ac:dyDescent="0.25">
      <c r="B51" s="16" t="s">
        <v>1</v>
      </c>
      <c r="C51" s="18" t="s">
        <v>204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4" x14ac:dyDescent="0.25">
      <c r="B52" s="53" t="s">
        <v>74</v>
      </c>
      <c r="C52" s="52" t="s">
        <v>73</v>
      </c>
      <c r="D52" s="25"/>
      <c r="E52" s="34">
        <f>E53</f>
        <v>78669.599999999991</v>
      </c>
      <c r="F52" s="34">
        <f t="shared" ref="F52:G52" si="12">F53</f>
        <v>0</v>
      </c>
      <c r="G52" s="34">
        <f t="shared" si="12"/>
        <v>78669.599999999991</v>
      </c>
      <c r="H52" s="34">
        <f>H53</f>
        <v>85944.9</v>
      </c>
      <c r="I52" s="34">
        <f>I53</f>
        <v>83003.900000000009</v>
      </c>
      <c r="J52" s="4"/>
    </row>
    <row r="53" spans="2:10" x14ac:dyDescent="0.25">
      <c r="B53" s="24" t="s">
        <v>178</v>
      </c>
      <c r="C53" s="18" t="s">
        <v>205</v>
      </c>
      <c r="D53" s="25"/>
      <c r="E53" s="34">
        <f>E54+E90+E71+E83</f>
        <v>78669.599999999991</v>
      </c>
      <c r="F53" s="34">
        <f t="shared" ref="F53:G53" si="13">F54+F90+F71+F83</f>
        <v>0</v>
      </c>
      <c r="G53" s="34">
        <f t="shared" si="13"/>
        <v>78669.599999999991</v>
      </c>
      <c r="H53" s="34">
        <f>H54+H90+H71+H83</f>
        <v>85944.9</v>
      </c>
      <c r="I53" s="34">
        <f>I54+I90+I71+I83</f>
        <v>83003.900000000009</v>
      </c>
      <c r="J53" s="4"/>
    </row>
    <row r="54" spans="2:10" ht="24" x14ac:dyDescent="0.25">
      <c r="B54" s="24" t="s">
        <v>75</v>
      </c>
      <c r="C54" s="18" t="s">
        <v>76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25">
      <c r="B55" s="24" t="s">
        <v>77</v>
      </c>
      <c r="C55" s="18" t="s">
        <v>78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25">
      <c r="B56" s="16" t="s">
        <v>3</v>
      </c>
      <c r="C56" s="18" t="s">
        <v>78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25">
      <c r="B57" s="16" t="s">
        <v>2</v>
      </c>
      <c r="C57" s="18" t="s">
        <v>78</v>
      </c>
      <c r="D57" s="20" t="s">
        <v>10</v>
      </c>
      <c r="E57" s="34">
        <v>3068.4</v>
      </c>
      <c r="F57" s="34"/>
      <c r="G57" s="34">
        <f>E57+F57</f>
        <v>3068.4</v>
      </c>
      <c r="H57" s="68">
        <f>3514.8-0.1</f>
        <v>3514.7000000000003</v>
      </c>
      <c r="I57" s="34">
        <v>3464.8</v>
      </c>
      <c r="J57" s="4"/>
    </row>
    <row r="58" spans="2:10" x14ac:dyDescent="0.25">
      <c r="B58" s="16" t="s">
        <v>79</v>
      </c>
      <c r="C58" s="18" t="s">
        <v>80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25">
      <c r="B59" s="16" t="s">
        <v>3</v>
      </c>
      <c r="C59" s="18" t="s">
        <v>80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25">
      <c r="B60" s="16" t="s">
        <v>2</v>
      </c>
      <c r="C60" s="18" t="s">
        <v>80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ht="24" x14ac:dyDescent="0.25">
      <c r="B61" s="16" t="s">
        <v>24</v>
      </c>
      <c r="C61" s="18" t="s">
        <v>80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25">
      <c r="B62" s="16" t="s">
        <v>1</v>
      </c>
      <c r="C62" s="18" t="s">
        <v>80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25">
      <c r="B63" s="16" t="s">
        <v>7</v>
      </c>
      <c r="C63" s="18" t="s">
        <v>80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25">
      <c r="B64" s="16" t="s">
        <v>6</v>
      </c>
      <c r="C64" s="18" t="s">
        <v>80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x14ac:dyDescent="0.25">
      <c r="B65" s="66" t="s">
        <v>238</v>
      </c>
      <c r="C65" s="18" t="s">
        <v>237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x14ac:dyDescent="0.25">
      <c r="B66" s="16" t="s">
        <v>3</v>
      </c>
      <c r="C66" s="18" t="s">
        <v>237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x14ac:dyDescent="0.25">
      <c r="B67" s="16" t="s">
        <v>2</v>
      </c>
      <c r="C67" s="18" t="s">
        <v>237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25">
      <c r="B68" s="43" t="s">
        <v>89</v>
      </c>
      <c r="C68" s="18" t="s">
        <v>216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ht="24" x14ac:dyDescent="0.25">
      <c r="B69" s="16" t="s">
        <v>24</v>
      </c>
      <c r="C69" s="18" t="s">
        <v>216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25">
      <c r="B70" s="16" t="s">
        <v>1</v>
      </c>
      <c r="C70" s="18" t="s">
        <v>216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25">
      <c r="B71" s="16" t="s">
        <v>82</v>
      </c>
      <c r="C71" s="18" t="s">
        <v>81</v>
      </c>
      <c r="D71" s="20"/>
      <c r="E71" s="34">
        <f>E72+E80</f>
        <v>42190.1</v>
      </c>
      <c r="F71" s="34">
        <f t="shared" ref="F71:G71" si="24">F72+F80</f>
        <v>0</v>
      </c>
      <c r="G71" s="34">
        <f t="shared" si="24"/>
        <v>42190.1</v>
      </c>
      <c r="H71" s="34">
        <f>H72+H80</f>
        <v>44209.5</v>
      </c>
      <c r="I71" s="34">
        <f>I72+I80</f>
        <v>42786.9</v>
      </c>
      <c r="J71" s="4"/>
    </row>
    <row r="72" spans="2:10" ht="15" customHeight="1" x14ac:dyDescent="0.25">
      <c r="B72" s="16" t="s">
        <v>83</v>
      </c>
      <c r="C72" s="18" t="s">
        <v>84</v>
      </c>
      <c r="D72" s="20"/>
      <c r="E72" s="34">
        <f t="shared" ref="E72:F72" si="25">E73+E75+E77</f>
        <v>42190.1</v>
      </c>
      <c r="F72" s="45">
        <f t="shared" si="25"/>
        <v>0</v>
      </c>
      <c r="G72" s="34">
        <f>G73+G75+G77</f>
        <v>42190.1</v>
      </c>
      <c r="H72" s="34">
        <f t="shared" ref="H72:I72" si="26">H73+H75+H77</f>
        <v>44209.5</v>
      </c>
      <c r="I72" s="34">
        <f t="shared" si="26"/>
        <v>42786.9</v>
      </c>
      <c r="J72" s="4"/>
    </row>
    <row r="73" spans="2:10" ht="36" x14ac:dyDescent="0.25">
      <c r="B73" s="16" t="s">
        <v>3</v>
      </c>
      <c r="C73" s="18" t="s">
        <v>84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25">
      <c r="B74" s="16" t="s">
        <v>26</v>
      </c>
      <c r="C74" s="18" t="s">
        <v>84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ht="24" x14ac:dyDescent="0.25">
      <c r="B75" s="16" t="s">
        <v>24</v>
      </c>
      <c r="C75" s="18" t="s">
        <v>84</v>
      </c>
      <c r="D75" s="20">
        <v>200</v>
      </c>
      <c r="E75" s="34">
        <f t="shared" ref="E75:I75" si="28">E76</f>
        <v>2808.2</v>
      </c>
      <c r="F75" s="34">
        <f t="shared" si="28"/>
        <v>0</v>
      </c>
      <c r="G75" s="34">
        <f>G76</f>
        <v>2808.2</v>
      </c>
      <c r="H75" s="34">
        <f t="shared" si="28"/>
        <v>0</v>
      </c>
      <c r="I75" s="34">
        <f t="shared" si="28"/>
        <v>0</v>
      </c>
      <c r="J75" s="4"/>
    </row>
    <row r="76" spans="2:10" ht="24" x14ac:dyDescent="0.25">
      <c r="B76" s="16" t="s">
        <v>1</v>
      </c>
      <c r="C76" s="18" t="s">
        <v>84</v>
      </c>
      <c r="D76" s="20">
        <v>240</v>
      </c>
      <c r="E76" s="34">
        <v>2808.2</v>
      </c>
      <c r="F76" s="68"/>
      <c r="G76" s="34">
        <f>E76+F76</f>
        <v>2808.2</v>
      </c>
      <c r="H76" s="68">
        <f>200*0</f>
        <v>0</v>
      </c>
      <c r="I76" s="34">
        <v>0</v>
      </c>
      <c r="J76" s="4"/>
    </row>
    <row r="77" spans="2:10" x14ac:dyDescent="0.25">
      <c r="B77" s="16" t="s">
        <v>7</v>
      </c>
      <c r="C77" s="18" t="s">
        <v>84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x14ac:dyDescent="0.25">
      <c r="B78" s="16" t="s">
        <v>27</v>
      </c>
      <c r="C78" s="18" t="s">
        <v>84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25">
      <c r="B79" s="16" t="s">
        <v>6</v>
      </c>
      <c r="C79" s="18" t="s">
        <v>84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x14ac:dyDescent="0.25">
      <c r="B80" s="38" t="s">
        <v>240</v>
      </c>
      <c r="C80" s="18" t="s">
        <v>239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1:10" ht="24" x14ac:dyDescent="0.25">
      <c r="B81" s="16" t="s">
        <v>24</v>
      </c>
      <c r="C81" s="18" t="s">
        <v>239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1:10" ht="24" x14ac:dyDescent="0.25">
      <c r="B82" s="16" t="s">
        <v>1</v>
      </c>
      <c r="C82" s="18" t="s">
        <v>239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1:10" ht="24" x14ac:dyDescent="0.25">
      <c r="B83" s="16" t="s">
        <v>85</v>
      </c>
      <c r="C83" s="18" t="s">
        <v>86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1:10" x14ac:dyDescent="0.25">
      <c r="B84" s="15" t="s">
        <v>88</v>
      </c>
      <c r="C84" s="18" t="s">
        <v>87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1:10" x14ac:dyDescent="0.25">
      <c r="B85" s="16" t="s">
        <v>235</v>
      </c>
      <c r="C85" s="18" t="s">
        <v>87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1:10" x14ac:dyDescent="0.25">
      <c r="B86" s="26" t="s">
        <v>236</v>
      </c>
      <c r="C86" s="18" t="s">
        <v>87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1:10" x14ac:dyDescent="0.25">
      <c r="B87" s="27" t="s">
        <v>7</v>
      </c>
      <c r="C87" s="18" t="s">
        <v>87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1:10" x14ac:dyDescent="0.25">
      <c r="B88" s="16" t="s">
        <v>27</v>
      </c>
      <c r="C88" s="18" t="s">
        <v>87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1:10" x14ac:dyDescent="0.25">
      <c r="B89" s="16" t="s">
        <v>6</v>
      </c>
      <c r="C89" s="18" t="s">
        <v>87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1:10" x14ac:dyDescent="0.25">
      <c r="B90" s="15" t="s">
        <v>217</v>
      </c>
      <c r="C90" s="18" t="s">
        <v>218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1:10" x14ac:dyDescent="0.25">
      <c r="B91" s="15" t="s">
        <v>196</v>
      </c>
      <c r="C91" s="18" t="s">
        <v>219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1:10" x14ac:dyDescent="0.25">
      <c r="B92" s="26" t="s">
        <v>13</v>
      </c>
      <c r="C92" s="18" t="s">
        <v>219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1:10" ht="22.5" customHeight="1" x14ac:dyDescent="0.25">
      <c r="B93" s="16" t="s">
        <v>35</v>
      </c>
      <c r="C93" s="18" t="s">
        <v>219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1:10" ht="24" x14ac:dyDescent="0.25">
      <c r="B94" s="54" t="s">
        <v>29</v>
      </c>
      <c r="C94" s="52" t="s">
        <v>90</v>
      </c>
      <c r="D94" s="20"/>
      <c r="E94" s="34">
        <f>E95+E103</f>
        <v>100453.29999999999</v>
      </c>
      <c r="F94" s="34">
        <f t="shared" ref="F94:I94" si="42">F95+F103</f>
        <v>0</v>
      </c>
      <c r="G94" s="34">
        <f t="shared" si="42"/>
        <v>881.7</v>
      </c>
      <c r="H94" s="34">
        <f t="shared" si="42"/>
        <v>172819.8</v>
      </c>
      <c r="I94" s="34">
        <f t="shared" si="42"/>
        <v>0</v>
      </c>
      <c r="J94" s="4"/>
    </row>
    <row r="95" spans="1:10" ht="24" x14ac:dyDescent="0.25">
      <c r="A95" s="70"/>
      <c r="B95" s="16" t="s">
        <v>250</v>
      </c>
      <c r="C95" s="40" t="s">
        <v>249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0</v>
      </c>
      <c r="H95" s="34">
        <f t="shared" ref="H95:I96" si="44">H98+H101</f>
        <v>172800</v>
      </c>
      <c r="I95" s="34">
        <f t="shared" si="44"/>
        <v>0</v>
      </c>
      <c r="J95" s="4"/>
    </row>
    <row r="96" spans="1:10" x14ac:dyDescent="0.25">
      <c r="A96" s="70"/>
      <c r="B96" s="16" t="s">
        <v>251</v>
      </c>
      <c r="C96" s="40" t="s">
        <v>252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0</v>
      </c>
      <c r="H96" s="34">
        <f t="shared" si="44"/>
        <v>172800</v>
      </c>
      <c r="I96" s="34">
        <f t="shared" si="44"/>
        <v>0</v>
      </c>
      <c r="J96" s="4"/>
    </row>
    <row r="97" spans="1:10" ht="24" x14ac:dyDescent="0.25">
      <c r="A97" s="70"/>
      <c r="B97" s="15" t="s">
        <v>255</v>
      </c>
      <c r="C97" s="40" t="s">
        <v>253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0</v>
      </c>
      <c r="H97" s="34">
        <f t="shared" si="45"/>
        <v>167616</v>
      </c>
      <c r="I97" s="34">
        <f t="shared" si="45"/>
        <v>0</v>
      </c>
      <c r="J97" s="4"/>
    </row>
    <row r="98" spans="1:10" x14ac:dyDescent="0.25">
      <c r="A98" s="70"/>
      <c r="B98" s="16" t="s">
        <v>229</v>
      </c>
      <c r="C98" s="40" t="s">
        <v>253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0</v>
      </c>
      <c r="H98" s="34">
        <f t="shared" si="45"/>
        <v>167616</v>
      </c>
      <c r="I98" s="34">
        <f t="shared" si="45"/>
        <v>0</v>
      </c>
    </row>
    <row r="99" spans="1:10" ht="24" x14ac:dyDescent="0.25">
      <c r="A99" s="70"/>
      <c r="B99" s="16" t="s">
        <v>230</v>
      </c>
      <c r="C99" s="40" t="s">
        <v>253</v>
      </c>
      <c r="D99" s="20">
        <v>412</v>
      </c>
      <c r="E99" s="34">
        <v>96584.4</v>
      </c>
      <c r="F99" s="34"/>
      <c r="G99" s="34"/>
      <c r="H99" s="34">
        <v>167616</v>
      </c>
      <c r="I99" s="34">
        <v>0</v>
      </c>
      <c r="J99" s="4"/>
    </row>
    <row r="100" spans="1:10" ht="24" x14ac:dyDescent="0.25">
      <c r="A100" s="70"/>
      <c r="B100" s="15" t="s">
        <v>256</v>
      </c>
      <c r="C100" s="41" t="s">
        <v>254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0</v>
      </c>
      <c r="H100" s="34">
        <f t="shared" si="45"/>
        <v>5184</v>
      </c>
      <c r="I100" s="34">
        <f t="shared" si="45"/>
        <v>0</v>
      </c>
      <c r="J100" s="4"/>
    </row>
    <row r="101" spans="1:10" x14ac:dyDescent="0.25">
      <c r="A101" s="70"/>
      <c r="B101" s="16" t="s">
        <v>229</v>
      </c>
      <c r="C101" s="41" t="s">
        <v>254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0</v>
      </c>
      <c r="H101" s="34">
        <f t="shared" si="46"/>
        <v>5184</v>
      </c>
      <c r="I101" s="34">
        <f t="shared" si="46"/>
        <v>0</v>
      </c>
    </row>
    <row r="102" spans="1:10" ht="24" x14ac:dyDescent="0.25">
      <c r="A102" s="70"/>
      <c r="B102" s="16" t="s">
        <v>230</v>
      </c>
      <c r="C102" s="41" t="s">
        <v>254</v>
      </c>
      <c r="D102" s="20">
        <v>412</v>
      </c>
      <c r="E102" s="34">
        <v>2987.2</v>
      </c>
      <c r="F102" s="34"/>
      <c r="G102" s="34"/>
      <c r="H102" s="34">
        <v>5184</v>
      </c>
      <c r="I102" s="34">
        <v>0</v>
      </c>
      <c r="J102" s="4"/>
    </row>
    <row r="103" spans="1:10" x14ac:dyDescent="0.25">
      <c r="B103" s="16" t="s">
        <v>178</v>
      </c>
      <c r="C103" s="18" t="s">
        <v>206</v>
      </c>
      <c r="D103" s="20"/>
      <c r="E103" s="34">
        <f t="shared" ref="E103:G103" si="47">E104+E113</f>
        <v>881.7</v>
      </c>
      <c r="F103" s="34">
        <f t="shared" si="47"/>
        <v>0</v>
      </c>
      <c r="G103" s="34">
        <f t="shared" si="47"/>
        <v>881.7</v>
      </c>
      <c r="H103" s="34">
        <f t="shared" ref="H103:I103" si="48">H104+H113</f>
        <v>19.8</v>
      </c>
      <c r="I103" s="34">
        <f t="shared" si="48"/>
        <v>0</v>
      </c>
      <c r="J103" s="4"/>
    </row>
    <row r="104" spans="1:10" ht="24" x14ac:dyDescent="0.25">
      <c r="B104" s="15" t="s">
        <v>91</v>
      </c>
      <c r="C104" s="18" t="s">
        <v>92</v>
      </c>
      <c r="D104" s="20"/>
      <c r="E104" s="34">
        <f>E105+E108</f>
        <v>381.7</v>
      </c>
      <c r="F104" s="34">
        <f t="shared" ref="F104:G104" si="49">F105+F108</f>
        <v>0</v>
      </c>
      <c r="G104" s="34">
        <f t="shared" si="49"/>
        <v>381.7</v>
      </c>
      <c r="H104" s="34">
        <f>H105+H108</f>
        <v>19.8</v>
      </c>
      <c r="I104" s="34">
        <f>I105+I108</f>
        <v>0</v>
      </c>
      <c r="J104" s="4"/>
    </row>
    <row r="105" spans="1:10" ht="36" customHeight="1" x14ac:dyDescent="0.25">
      <c r="B105" s="16" t="s">
        <v>225</v>
      </c>
      <c r="C105" s="18" t="s">
        <v>93</v>
      </c>
      <c r="D105" s="20"/>
      <c r="E105" s="34">
        <f t="shared" ref="E105:I106" si="50">E106</f>
        <v>19.7</v>
      </c>
      <c r="F105" s="34">
        <f t="shared" si="50"/>
        <v>0</v>
      </c>
      <c r="G105" s="34">
        <f t="shared" si="50"/>
        <v>19.7</v>
      </c>
      <c r="H105" s="34">
        <f t="shared" si="50"/>
        <v>19.8</v>
      </c>
      <c r="I105" s="34">
        <f t="shared" si="50"/>
        <v>0</v>
      </c>
      <c r="J105" s="4"/>
    </row>
    <row r="106" spans="1:10" x14ac:dyDescent="0.25">
      <c r="B106" s="15" t="s">
        <v>12</v>
      </c>
      <c r="C106" s="18" t="s">
        <v>93</v>
      </c>
      <c r="D106" s="20">
        <v>500</v>
      </c>
      <c r="E106" s="34">
        <f t="shared" si="50"/>
        <v>19.7</v>
      </c>
      <c r="F106" s="34">
        <f t="shared" si="50"/>
        <v>0</v>
      </c>
      <c r="G106" s="34">
        <f t="shared" si="50"/>
        <v>19.7</v>
      </c>
      <c r="H106" s="34">
        <f t="shared" si="50"/>
        <v>19.8</v>
      </c>
      <c r="I106" s="34">
        <f t="shared" si="50"/>
        <v>0</v>
      </c>
      <c r="J106" s="4"/>
    </row>
    <row r="107" spans="1:10" x14ac:dyDescent="0.25">
      <c r="B107" s="16" t="s">
        <v>11</v>
      </c>
      <c r="C107" s="18" t="s">
        <v>93</v>
      </c>
      <c r="D107" s="20">
        <v>540</v>
      </c>
      <c r="E107" s="34">
        <v>19.7</v>
      </c>
      <c r="F107" s="34"/>
      <c r="G107" s="34">
        <f>E107+F107</f>
        <v>19.7</v>
      </c>
      <c r="H107" s="68">
        <f>19.7+0.1</f>
        <v>19.8</v>
      </c>
      <c r="I107" s="34"/>
      <c r="J107" s="4"/>
    </row>
    <row r="108" spans="1:10" x14ac:dyDescent="0.25">
      <c r="B108" s="16" t="s">
        <v>56</v>
      </c>
      <c r="C108" s="18" t="s">
        <v>95</v>
      </c>
      <c r="D108" s="20"/>
      <c r="E108" s="34">
        <f>E109+E111</f>
        <v>362</v>
      </c>
      <c r="F108" s="34">
        <f t="shared" ref="F108:G108" si="51">F109+F111</f>
        <v>0</v>
      </c>
      <c r="G108" s="34">
        <f t="shared" si="51"/>
        <v>362</v>
      </c>
      <c r="H108" s="34">
        <f>H109+H111</f>
        <v>0</v>
      </c>
      <c r="I108" s="34">
        <f>I109+I111</f>
        <v>0</v>
      </c>
      <c r="J108" s="4"/>
    </row>
    <row r="109" spans="1:10" ht="24" x14ac:dyDescent="0.25">
      <c r="B109" s="16" t="s">
        <v>24</v>
      </c>
      <c r="C109" s="18" t="s">
        <v>95</v>
      </c>
      <c r="D109" s="20">
        <v>200</v>
      </c>
      <c r="E109" s="34">
        <f t="shared" ref="E109:I109" si="52">E110</f>
        <v>362</v>
      </c>
      <c r="F109" s="34">
        <f t="shared" si="52"/>
        <v>0</v>
      </c>
      <c r="G109" s="34">
        <f t="shared" si="52"/>
        <v>362</v>
      </c>
      <c r="H109" s="34">
        <f t="shared" si="52"/>
        <v>0</v>
      </c>
      <c r="I109" s="34">
        <f t="shared" si="52"/>
        <v>0</v>
      </c>
      <c r="J109" s="4"/>
    </row>
    <row r="110" spans="1:10" ht="24" x14ac:dyDescent="0.25">
      <c r="B110" s="16" t="s">
        <v>1</v>
      </c>
      <c r="C110" s="18" t="s">
        <v>95</v>
      </c>
      <c r="D110" s="20">
        <v>240</v>
      </c>
      <c r="E110" s="34">
        <v>362</v>
      </c>
      <c r="F110" s="34"/>
      <c r="G110" s="34">
        <f>E110+F110</f>
        <v>362</v>
      </c>
      <c r="H110" s="34">
        <v>0</v>
      </c>
      <c r="I110" s="34">
        <v>0</v>
      </c>
      <c r="J110" s="4"/>
    </row>
    <row r="111" spans="1:10" x14ac:dyDescent="0.25">
      <c r="B111" s="27" t="s">
        <v>7</v>
      </c>
      <c r="C111" s="18" t="s">
        <v>95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1:10" x14ac:dyDescent="0.25">
      <c r="B112" s="16" t="s">
        <v>27</v>
      </c>
      <c r="C112" s="18" t="s">
        <v>95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25">
      <c r="B113" s="15" t="s">
        <v>96</v>
      </c>
      <c r="C113" s="18" t="s">
        <v>97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0</v>
      </c>
      <c r="I113" s="34">
        <f>I120+I114+I117</f>
        <v>0</v>
      </c>
      <c r="J113" s="4"/>
    </row>
    <row r="114" spans="2:10" ht="36" x14ac:dyDescent="0.25">
      <c r="B114" s="15" t="s">
        <v>228</v>
      </c>
      <c r="C114" s="18" t="s">
        <v>226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x14ac:dyDescent="0.25">
      <c r="B115" s="16" t="s">
        <v>229</v>
      </c>
      <c r="C115" s="18" t="s">
        <v>226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x14ac:dyDescent="0.25">
      <c r="B116" s="16" t="s">
        <v>230</v>
      </c>
      <c r="C116" s="18" t="s">
        <v>226</v>
      </c>
      <c r="D116" s="20">
        <v>412</v>
      </c>
      <c r="E116" s="34">
        <v>0</v>
      </c>
      <c r="F116" s="68"/>
      <c r="G116" s="34">
        <f>E116+F116</f>
        <v>0</v>
      </c>
      <c r="H116" s="34">
        <v>0</v>
      </c>
      <c r="I116" s="34">
        <v>0</v>
      </c>
      <c r="J116" s="4"/>
    </row>
    <row r="117" spans="2:10" ht="36" x14ac:dyDescent="0.25">
      <c r="B117" s="15" t="s">
        <v>231</v>
      </c>
      <c r="C117" s="18" t="s">
        <v>227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x14ac:dyDescent="0.25">
      <c r="B118" s="16" t="s">
        <v>229</v>
      </c>
      <c r="C118" s="18" t="s">
        <v>227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x14ac:dyDescent="0.25">
      <c r="B119" s="16" t="s">
        <v>230</v>
      </c>
      <c r="C119" s="18" t="s">
        <v>227</v>
      </c>
      <c r="D119" s="20">
        <v>412</v>
      </c>
      <c r="E119" s="34">
        <v>0</v>
      </c>
      <c r="F119" s="68"/>
      <c r="G119" s="34">
        <f>E119+F119</f>
        <v>0</v>
      </c>
      <c r="H119" s="34">
        <v>0</v>
      </c>
      <c r="I119" s="34">
        <v>0</v>
      </c>
      <c r="J119" s="4"/>
    </row>
    <row r="120" spans="2:10" x14ac:dyDescent="0.25">
      <c r="B120" s="15" t="s">
        <v>56</v>
      </c>
      <c r="C120" s="18" t="s">
        <v>98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0</v>
      </c>
      <c r="I120" s="21">
        <f t="shared" si="56"/>
        <v>0</v>
      </c>
      <c r="J120" s="4"/>
    </row>
    <row r="121" spans="2:10" ht="24" x14ac:dyDescent="0.25">
      <c r="B121" s="16" t="s">
        <v>24</v>
      </c>
      <c r="C121" s="18" t="s">
        <v>98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0</v>
      </c>
      <c r="I121" s="34">
        <f t="shared" si="56"/>
        <v>0</v>
      </c>
      <c r="J121" s="4"/>
    </row>
    <row r="122" spans="2:10" ht="24" x14ac:dyDescent="0.25">
      <c r="B122" s="16" t="s">
        <v>1</v>
      </c>
      <c r="C122" s="18" t="s">
        <v>98</v>
      </c>
      <c r="D122" s="20">
        <v>240</v>
      </c>
      <c r="E122" s="34">
        <v>500</v>
      </c>
      <c r="F122" s="34"/>
      <c r="G122" s="34">
        <f>E122+F122</f>
        <v>500</v>
      </c>
      <c r="H122" s="68">
        <f>300*0</f>
        <v>0</v>
      </c>
      <c r="I122" s="34">
        <v>0</v>
      </c>
      <c r="J122" s="4"/>
    </row>
    <row r="123" spans="2:10" ht="36" x14ac:dyDescent="0.25">
      <c r="B123" s="55" t="s">
        <v>99</v>
      </c>
      <c r="C123" s="52" t="s">
        <v>100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25">
      <c r="B124" s="16" t="s">
        <v>178</v>
      </c>
      <c r="C124" s="18" t="s">
        <v>207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75" x14ac:dyDescent="0.25">
      <c r="B125" s="23" t="s">
        <v>102</v>
      </c>
      <c r="C125" s="18" t="s">
        <v>101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25">
      <c r="B126" s="23" t="s">
        <v>103</v>
      </c>
      <c r="C126" s="18" t="s">
        <v>104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25">
      <c r="B127" s="16" t="s">
        <v>3</v>
      </c>
      <c r="C127" s="18" t="s">
        <v>104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25">
      <c r="B128" s="16" t="s">
        <v>2</v>
      </c>
      <c r="C128" s="18" t="s">
        <v>104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ht="24" x14ac:dyDescent="0.25">
      <c r="B129" s="16" t="s">
        <v>24</v>
      </c>
      <c r="C129" s="18" t="s">
        <v>104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x14ac:dyDescent="0.25">
      <c r="B130" s="16" t="s">
        <v>1</v>
      </c>
      <c r="C130" s="18" t="s">
        <v>104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25">
      <c r="B131" s="16" t="s">
        <v>106</v>
      </c>
      <c r="C131" s="18" t="s">
        <v>105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25">
      <c r="B132" s="16" t="s">
        <v>3</v>
      </c>
      <c r="C132" s="18" t="s">
        <v>104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25">
      <c r="B133" s="16" t="s">
        <v>2</v>
      </c>
      <c r="C133" s="18" t="s">
        <v>104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ht="24" x14ac:dyDescent="0.25">
      <c r="B134" s="16" t="s">
        <v>24</v>
      </c>
      <c r="C134" s="18" t="s">
        <v>105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x14ac:dyDescent="0.25">
      <c r="B135" s="16" t="s">
        <v>1</v>
      </c>
      <c r="C135" s="18" t="s">
        <v>105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7" customHeight="1" x14ac:dyDescent="0.25">
      <c r="B136" s="16" t="s">
        <v>108</v>
      </c>
      <c r="C136" s="18" t="s">
        <v>107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x14ac:dyDescent="0.25">
      <c r="B137" s="16" t="s">
        <v>56</v>
      </c>
      <c r="C137" s="18" t="s">
        <v>109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ht="24" x14ac:dyDescent="0.25">
      <c r="B138" s="16" t="s">
        <v>24</v>
      </c>
      <c r="C138" s="18" t="s">
        <v>109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x14ac:dyDescent="0.25">
      <c r="B139" s="16" t="s">
        <v>1</v>
      </c>
      <c r="C139" s="18" t="s">
        <v>109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25">
      <c r="B140" s="15" t="s">
        <v>111</v>
      </c>
      <c r="C140" s="18" t="s">
        <v>110</v>
      </c>
      <c r="D140" s="20"/>
      <c r="E140" s="34">
        <f>E141</f>
        <v>50</v>
      </c>
      <c r="F140" s="63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25">
      <c r="B141" s="15" t="s">
        <v>56</v>
      </c>
      <c r="C141" s="18" t="s">
        <v>112</v>
      </c>
      <c r="D141" s="20"/>
      <c r="E141" s="34">
        <f t="shared" ref="E141:I142" si="70">E142</f>
        <v>50</v>
      </c>
      <c r="F141" s="63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ht="24" x14ac:dyDescent="0.25">
      <c r="B142" s="16" t="s">
        <v>24</v>
      </c>
      <c r="C142" s="18" t="s">
        <v>112</v>
      </c>
      <c r="D142" s="20">
        <v>200</v>
      </c>
      <c r="E142" s="34">
        <f t="shared" si="70"/>
        <v>50</v>
      </c>
      <c r="F142" s="63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25">
      <c r="B143" s="16" t="s">
        <v>1</v>
      </c>
      <c r="C143" s="18" t="s">
        <v>112</v>
      </c>
      <c r="D143" s="20">
        <v>240</v>
      </c>
      <c r="E143" s="34">
        <v>50</v>
      </c>
      <c r="F143" s="63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25">
      <c r="B144" s="15" t="s">
        <v>113</v>
      </c>
      <c r="C144" s="18" t="s">
        <v>114</v>
      </c>
      <c r="D144" s="20"/>
      <c r="E144" s="34">
        <f t="shared" ref="E144:I146" si="71">E145</f>
        <v>50</v>
      </c>
      <c r="F144" s="63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25">
      <c r="B145" s="15" t="s">
        <v>56</v>
      </c>
      <c r="C145" s="18" t="s">
        <v>115</v>
      </c>
      <c r="D145" s="20"/>
      <c r="E145" s="34">
        <f t="shared" si="71"/>
        <v>50</v>
      </c>
      <c r="F145" s="63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ht="24" x14ac:dyDescent="0.25">
      <c r="B146" s="16" t="s">
        <v>24</v>
      </c>
      <c r="C146" s="18" t="s">
        <v>115</v>
      </c>
      <c r="D146" s="20">
        <v>200</v>
      </c>
      <c r="E146" s="34">
        <f t="shared" si="71"/>
        <v>50</v>
      </c>
      <c r="F146" s="63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25">
      <c r="B147" s="16" t="s">
        <v>1</v>
      </c>
      <c r="C147" s="18" t="s">
        <v>115</v>
      </c>
      <c r="D147" s="20">
        <v>240</v>
      </c>
      <c r="E147" s="34">
        <v>50</v>
      </c>
      <c r="F147" s="63"/>
      <c r="G147" s="34">
        <f>E147+F147</f>
        <v>50</v>
      </c>
      <c r="H147" s="34">
        <v>0</v>
      </c>
      <c r="I147" s="34">
        <v>0</v>
      </c>
      <c r="J147" s="4"/>
    </row>
    <row r="148" spans="2:10" ht="36" x14ac:dyDescent="0.25">
      <c r="B148" s="53" t="s">
        <v>116</v>
      </c>
      <c r="C148" s="52" t="s">
        <v>117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111.5</v>
      </c>
      <c r="H148" s="34">
        <f t="shared" si="72"/>
        <v>50</v>
      </c>
      <c r="I148" s="34">
        <f t="shared" si="72"/>
        <v>50</v>
      </c>
      <c r="J148" s="4"/>
    </row>
    <row r="149" spans="2:10" x14ac:dyDescent="0.25">
      <c r="B149" s="16" t="s">
        <v>178</v>
      </c>
      <c r="C149" s="18" t="s">
        <v>208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111.5</v>
      </c>
      <c r="H149" s="34">
        <f>H150+H159</f>
        <v>50</v>
      </c>
      <c r="I149" s="34">
        <f>I150+I159</f>
        <v>50</v>
      </c>
      <c r="J149" s="4"/>
    </row>
    <row r="150" spans="2:10" ht="34.9" customHeight="1" x14ac:dyDescent="0.25">
      <c r="B150" s="15" t="s">
        <v>118</v>
      </c>
      <c r="C150" s="18" t="s">
        <v>119</v>
      </c>
      <c r="D150" s="20"/>
      <c r="E150" s="34">
        <f>E151+E154</f>
        <v>80.400000000000006</v>
      </c>
      <c r="F150" s="34">
        <f t="shared" ref="F150" si="74">F151</f>
        <v>0</v>
      </c>
      <c r="G150" s="34">
        <f>G151</f>
        <v>50</v>
      </c>
      <c r="H150" s="34">
        <f>H151+H154</f>
        <v>50</v>
      </c>
      <c r="I150" s="34">
        <f>I151+I154</f>
        <v>50</v>
      </c>
      <c r="J150" s="4"/>
    </row>
    <row r="151" spans="2:10" x14ac:dyDescent="0.25">
      <c r="B151" s="15" t="s">
        <v>121</v>
      </c>
      <c r="C151" s="18" t="s">
        <v>120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25">
      <c r="B152" s="16" t="s">
        <v>7</v>
      </c>
      <c r="C152" s="18" t="s">
        <v>120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25">
      <c r="B153" s="16" t="s">
        <v>16</v>
      </c>
      <c r="C153" s="18" t="s">
        <v>120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25">
      <c r="B154" s="16" t="s">
        <v>56</v>
      </c>
      <c r="C154" s="18" t="s">
        <v>122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0</v>
      </c>
      <c r="I154" s="34">
        <f t="shared" si="77"/>
        <v>0</v>
      </c>
      <c r="J154" s="4"/>
    </row>
    <row r="155" spans="2:10" ht="24" x14ac:dyDescent="0.25">
      <c r="B155" s="16" t="s">
        <v>24</v>
      </c>
      <c r="C155" s="18" t="s">
        <v>122</v>
      </c>
      <c r="D155" s="20">
        <v>200</v>
      </c>
      <c r="E155" s="34">
        <f t="shared" ref="E155:I155" si="78">E156</f>
        <v>30.4</v>
      </c>
      <c r="F155" s="63">
        <f t="shared" si="78"/>
        <v>0</v>
      </c>
      <c r="G155" s="34">
        <f t="shared" si="78"/>
        <v>30.4</v>
      </c>
      <c r="H155" s="34">
        <f t="shared" si="78"/>
        <v>0</v>
      </c>
      <c r="I155" s="34">
        <f t="shared" si="78"/>
        <v>0</v>
      </c>
      <c r="J155" s="4"/>
    </row>
    <row r="156" spans="2:10" ht="24" x14ac:dyDescent="0.25">
      <c r="B156" s="16" t="s">
        <v>1</v>
      </c>
      <c r="C156" s="18" t="s">
        <v>122</v>
      </c>
      <c r="D156" s="20">
        <v>240</v>
      </c>
      <c r="E156" s="34">
        <v>30.4</v>
      </c>
      <c r="F156" s="63"/>
      <c r="G156" s="34">
        <f>E156+F156</f>
        <v>30.4</v>
      </c>
      <c r="H156" s="68">
        <f>20*0</f>
        <v>0</v>
      </c>
      <c r="I156" s="34">
        <v>0</v>
      </c>
      <c r="J156" s="4"/>
    </row>
    <row r="157" spans="2:10" x14ac:dyDescent="0.25">
      <c r="B157" s="16" t="s">
        <v>13</v>
      </c>
      <c r="C157" s="18" t="s">
        <v>122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x14ac:dyDescent="0.25">
      <c r="B158" s="16" t="s">
        <v>28</v>
      </c>
      <c r="C158" s="18" t="s">
        <v>122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25">
      <c r="B159" s="16" t="s">
        <v>123</v>
      </c>
      <c r="C159" s="18" t="s">
        <v>124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0</v>
      </c>
      <c r="I159" s="34">
        <f>I160+I163</f>
        <v>0</v>
      </c>
      <c r="J159" s="4"/>
    </row>
    <row r="160" spans="2:10" ht="22.5" customHeight="1" x14ac:dyDescent="0.25">
      <c r="B160" s="16" t="s">
        <v>125</v>
      </c>
      <c r="C160" s="18" t="s">
        <v>126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0</v>
      </c>
      <c r="I160" s="34">
        <f t="shared" si="80"/>
        <v>0</v>
      </c>
      <c r="J160" s="4"/>
    </row>
    <row r="161" spans="2:10" ht="24" x14ac:dyDescent="0.25">
      <c r="B161" s="16" t="s">
        <v>24</v>
      </c>
      <c r="C161" s="18" t="s">
        <v>126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0</v>
      </c>
      <c r="I161" s="34">
        <f t="shared" si="80"/>
        <v>0</v>
      </c>
      <c r="J161" s="4"/>
    </row>
    <row r="162" spans="2:10" ht="24" x14ac:dyDescent="0.25">
      <c r="B162" s="16" t="s">
        <v>1</v>
      </c>
      <c r="C162" s="18" t="s">
        <v>126</v>
      </c>
      <c r="D162" s="20">
        <v>240</v>
      </c>
      <c r="E162" s="34">
        <v>61.5</v>
      </c>
      <c r="F162" s="45"/>
      <c r="G162" s="34">
        <f>E162+F162</f>
        <v>61.5</v>
      </c>
      <c r="H162" s="68">
        <f>50*0</f>
        <v>0</v>
      </c>
      <c r="I162" s="34">
        <v>0</v>
      </c>
      <c r="J162" s="4"/>
    </row>
    <row r="163" spans="2:10" x14ac:dyDescent="0.25">
      <c r="B163" s="15" t="s">
        <v>56</v>
      </c>
      <c r="C163" s="18" t="s">
        <v>127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ht="24" x14ac:dyDescent="0.25">
      <c r="B164" s="16" t="s">
        <v>24</v>
      </c>
      <c r="C164" s="18" t="s">
        <v>127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x14ac:dyDescent="0.25">
      <c r="B165" s="16" t="s">
        <v>1</v>
      </c>
      <c r="C165" s="18" t="s">
        <v>127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4" x14ac:dyDescent="0.25">
      <c r="B166" s="54" t="s">
        <v>128</v>
      </c>
      <c r="C166" s="52" t="s">
        <v>129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25">
      <c r="B167" s="16" t="s">
        <v>178</v>
      </c>
      <c r="C167" s="18" t="s">
        <v>209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25">
      <c r="B168" s="15" t="s">
        <v>131</v>
      </c>
      <c r="C168" s="22" t="s">
        <v>130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25">
      <c r="B169" s="15" t="s">
        <v>133</v>
      </c>
      <c r="C169" s="22" t="s">
        <v>132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25">
      <c r="B170" s="16" t="s">
        <v>3</v>
      </c>
      <c r="C170" s="22" t="s">
        <v>132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25">
      <c r="B171" s="16" t="s">
        <v>26</v>
      </c>
      <c r="C171" s="22" t="s">
        <v>132</v>
      </c>
      <c r="D171" s="20">
        <v>110</v>
      </c>
      <c r="E171" s="34">
        <v>776.6</v>
      </c>
      <c r="F171" s="68"/>
      <c r="G171" s="34">
        <f>E171+F171</f>
        <v>776.6</v>
      </c>
      <c r="H171" s="34">
        <v>776.6</v>
      </c>
      <c r="I171" s="34">
        <v>776.6</v>
      </c>
      <c r="J171" s="4"/>
    </row>
    <row r="172" spans="2:10" ht="24" x14ac:dyDescent="0.25">
      <c r="B172" s="15" t="s">
        <v>135</v>
      </c>
      <c r="C172" s="18" t="s">
        <v>134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x14ac:dyDescent="0.25">
      <c r="B173" s="16" t="s">
        <v>3</v>
      </c>
      <c r="C173" s="18" t="s">
        <v>134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x14ac:dyDescent="0.25">
      <c r="B174" s="16" t="s">
        <v>26</v>
      </c>
      <c r="C174" s="18" t="s">
        <v>134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25">
      <c r="B175" s="15" t="s">
        <v>51</v>
      </c>
      <c r="C175" s="18" t="s">
        <v>232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25">
      <c r="B176" s="16" t="s">
        <v>3</v>
      </c>
      <c r="C176" s="18" t="s">
        <v>232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25">
      <c r="B177" s="16" t="s">
        <v>26</v>
      </c>
      <c r="C177" s="18" t="s">
        <v>232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4" x14ac:dyDescent="0.25">
      <c r="B178" s="54" t="s">
        <v>137</v>
      </c>
      <c r="C178" s="52" t="s">
        <v>136</v>
      </c>
      <c r="D178" s="20"/>
      <c r="E178" s="34">
        <f>E179</f>
        <v>23976</v>
      </c>
      <c r="F178" s="34">
        <f t="shared" ref="F178:G178" si="86">F179</f>
        <v>0</v>
      </c>
      <c r="G178" s="34">
        <f t="shared" si="86"/>
        <v>23976</v>
      </c>
      <c r="H178" s="34">
        <f>H179</f>
        <v>32022.400000000001</v>
      </c>
      <c r="I178" s="34">
        <f>I179</f>
        <v>21945.200000000001</v>
      </c>
      <c r="J178" s="4"/>
    </row>
    <row r="179" spans="2:10" x14ac:dyDescent="0.25">
      <c r="B179" s="16" t="s">
        <v>178</v>
      </c>
      <c r="C179" s="18" t="s">
        <v>210</v>
      </c>
      <c r="D179" s="20"/>
      <c r="E179" s="34">
        <f>E180+E184</f>
        <v>23976</v>
      </c>
      <c r="F179" s="34">
        <f t="shared" ref="F179:G179" si="87">F180+F184</f>
        <v>0</v>
      </c>
      <c r="G179" s="34">
        <f t="shared" si="87"/>
        <v>23976</v>
      </c>
      <c r="H179" s="34">
        <f>H180+H184</f>
        <v>32022.400000000001</v>
      </c>
      <c r="I179" s="34">
        <f>I180+I184</f>
        <v>21945.200000000001</v>
      </c>
      <c r="J179" s="4"/>
    </row>
    <row r="180" spans="2:10" x14ac:dyDescent="0.25">
      <c r="B180" s="15" t="s">
        <v>138</v>
      </c>
      <c r="C180" s="18" t="s">
        <v>139</v>
      </c>
      <c r="D180" s="20"/>
      <c r="E180" s="34">
        <f>E181</f>
        <v>2031</v>
      </c>
      <c r="F180" s="34">
        <f t="shared" ref="F180:G180" si="88">F181</f>
        <v>0</v>
      </c>
      <c r="G180" s="34">
        <f t="shared" si="88"/>
        <v>2031</v>
      </c>
      <c r="H180" s="34">
        <f>H181</f>
        <v>949.69999999999993</v>
      </c>
      <c r="I180" s="34">
        <f>I181</f>
        <v>0</v>
      </c>
      <c r="J180" s="4"/>
    </row>
    <row r="181" spans="2:10" x14ac:dyDescent="0.25">
      <c r="B181" s="16" t="s">
        <v>56</v>
      </c>
      <c r="C181" s="18" t="s">
        <v>140</v>
      </c>
      <c r="D181" s="20"/>
      <c r="E181" s="21">
        <f t="shared" ref="E181:I182" si="89">E182</f>
        <v>2031</v>
      </c>
      <c r="F181" s="21">
        <f t="shared" si="89"/>
        <v>0</v>
      </c>
      <c r="G181" s="21">
        <f t="shared" si="89"/>
        <v>2031</v>
      </c>
      <c r="H181" s="21">
        <f t="shared" si="89"/>
        <v>949.69999999999993</v>
      </c>
      <c r="I181" s="21">
        <f t="shared" si="89"/>
        <v>0</v>
      </c>
      <c r="J181" s="4"/>
    </row>
    <row r="182" spans="2:10" ht="24" x14ac:dyDescent="0.25">
      <c r="B182" s="16" t="s">
        <v>24</v>
      </c>
      <c r="C182" s="18" t="s">
        <v>140</v>
      </c>
      <c r="D182" s="20">
        <v>200</v>
      </c>
      <c r="E182" s="21">
        <f t="shared" si="89"/>
        <v>2031</v>
      </c>
      <c r="F182" s="21">
        <f t="shared" si="89"/>
        <v>0</v>
      </c>
      <c r="G182" s="21">
        <f t="shared" si="89"/>
        <v>2031</v>
      </c>
      <c r="H182" s="21">
        <f t="shared" si="89"/>
        <v>949.69999999999993</v>
      </c>
      <c r="I182" s="21">
        <f t="shared" si="89"/>
        <v>0</v>
      </c>
      <c r="J182" s="4"/>
    </row>
    <row r="183" spans="2:10" ht="24" x14ac:dyDescent="0.25">
      <c r="B183" s="16" t="s">
        <v>1</v>
      </c>
      <c r="C183" s="18" t="s">
        <v>140</v>
      </c>
      <c r="D183" s="20">
        <v>240</v>
      </c>
      <c r="E183" s="21">
        <v>2031</v>
      </c>
      <c r="F183" s="21"/>
      <c r="G183" s="34">
        <f>E183+F183</f>
        <v>2031</v>
      </c>
      <c r="H183" s="74">
        <f>1237.1-287.4</f>
        <v>949.69999999999993</v>
      </c>
      <c r="I183" s="21">
        <v>0</v>
      </c>
      <c r="J183" s="4"/>
    </row>
    <row r="184" spans="2:10" x14ac:dyDescent="0.25">
      <c r="B184" s="15" t="s">
        <v>142</v>
      </c>
      <c r="C184" s="18" t="s">
        <v>141</v>
      </c>
      <c r="D184" s="20"/>
      <c r="E184" s="34">
        <f>E185+E188+E191+E194+E197+E200+E203</f>
        <v>21945</v>
      </c>
      <c r="F184" s="34">
        <f t="shared" ref="F184:I184" si="90">F185+F188+F191+F194+F197+F200+F203</f>
        <v>0</v>
      </c>
      <c r="G184" s="34">
        <f t="shared" si="90"/>
        <v>21945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x14ac:dyDescent="0.25">
      <c r="B185" s="16" t="s">
        <v>144</v>
      </c>
      <c r="C185" s="18" t="s">
        <v>143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ht="24" x14ac:dyDescent="0.25">
      <c r="B186" s="16" t="s">
        <v>24</v>
      </c>
      <c r="C186" s="18" t="s">
        <v>143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x14ac:dyDescent="0.25">
      <c r="B187" s="16" t="s">
        <v>1</v>
      </c>
      <c r="C187" s="18" t="s">
        <v>143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x14ac:dyDescent="0.25">
      <c r="B188" s="16" t="s">
        <v>43</v>
      </c>
      <c r="C188" s="18" t="s">
        <v>145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ht="24" x14ac:dyDescent="0.25">
      <c r="B189" s="16" t="s">
        <v>24</v>
      </c>
      <c r="C189" s="18" t="s">
        <v>145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x14ac:dyDescent="0.25">
      <c r="B190" s="16" t="s">
        <v>1</v>
      </c>
      <c r="C190" s="18" t="s">
        <v>145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x14ac:dyDescent="0.25">
      <c r="B191" s="16" t="s">
        <v>222</v>
      </c>
      <c r="C191" s="18" t="s">
        <v>220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ht="24" x14ac:dyDescent="0.25">
      <c r="B192" s="16" t="s">
        <v>24</v>
      </c>
      <c r="C192" s="18" t="s">
        <v>220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1:10" ht="24" x14ac:dyDescent="0.25">
      <c r="B193" s="16" t="s">
        <v>1</v>
      </c>
      <c r="C193" s="18" t="s">
        <v>220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1:10" ht="24" x14ac:dyDescent="0.25">
      <c r="B194" s="16" t="s">
        <v>223</v>
      </c>
      <c r="C194" s="18" t="s">
        <v>221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1:10" ht="24" x14ac:dyDescent="0.25">
      <c r="B195" s="16" t="s">
        <v>24</v>
      </c>
      <c r="C195" s="18" t="s">
        <v>221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1:10" ht="24" x14ac:dyDescent="0.25">
      <c r="B196" s="16" t="s">
        <v>1</v>
      </c>
      <c r="C196" s="18" t="s">
        <v>221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1:10" ht="24" x14ac:dyDescent="0.25">
      <c r="A197" s="69"/>
      <c r="B197" s="16" t="s">
        <v>245</v>
      </c>
      <c r="C197" s="18" t="s">
        <v>246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1:10" ht="24" x14ac:dyDescent="0.25">
      <c r="A198" s="69"/>
      <c r="B198" s="16" t="s">
        <v>24</v>
      </c>
      <c r="C198" s="18" t="s">
        <v>246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1:10" ht="24" x14ac:dyDescent="0.25">
      <c r="A199" s="69"/>
      <c r="B199" s="16" t="s">
        <v>1</v>
      </c>
      <c r="C199" s="18" t="s">
        <v>246</v>
      </c>
      <c r="D199" s="20" t="s">
        <v>4</v>
      </c>
      <c r="E199" s="34"/>
      <c r="F199" s="45"/>
      <c r="G199" s="34">
        <f>E199+F199</f>
        <v>0</v>
      </c>
      <c r="H199" s="72">
        <v>9120</v>
      </c>
      <c r="I199" s="72">
        <f>9120-9120</f>
        <v>0</v>
      </c>
      <c r="J199" s="4"/>
    </row>
    <row r="200" spans="1:10" ht="36" x14ac:dyDescent="0.25">
      <c r="A200" s="69"/>
      <c r="B200" s="16" t="s">
        <v>247</v>
      </c>
      <c r="C200" s="18" t="s">
        <v>248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1:10" ht="24" x14ac:dyDescent="0.25">
      <c r="A201" s="69"/>
      <c r="B201" s="16" t="s">
        <v>24</v>
      </c>
      <c r="C201" s="18" t="s">
        <v>248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1:10" ht="24" x14ac:dyDescent="0.25">
      <c r="A202" s="69"/>
      <c r="B202" s="16" t="s">
        <v>1</v>
      </c>
      <c r="C202" s="18" t="s">
        <v>248</v>
      </c>
      <c r="D202" s="20" t="s">
        <v>4</v>
      </c>
      <c r="E202" s="34"/>
      <c r="F202" s="45"/>
      <c r="G202" s="34">
        <f>E202+F202</f>
        <v>0</v>
      </c>
      <c r="H202" s="72">
        <v>480</v>
      </c>
      <c r="I202" s="72">
        <f>480-480</f>
        <v>0</v>
      </c>
      <c r="J202" s="4"/>
    </row>
    <row r="203" spans="1:10" x14ac:dyDescent="0.25">
      <c r="B203" s="16" t="s">
        <v>56</v>
      </c>
      <c r="C203" s="18" t="s">
        <v>146</v>
      </c>
      <c r="D203" s="20"/>
      <c r="E203" s="34">
        <f t="shared" si="91"/>
        <v>21945</v>
      </c>
      <c r="F203" s="34">
        <f t="shared" si="91"/>
        <v>0</v>
      </c>
      <c r="G203" s="34">
        <f t="shared" si="91"/>
        <v>21945</v>
      </c>
      <c r="H203" s="34">
        <f t="shared" si="91"/>
        <v>21472.7</v>
      </c>
      <c r="I203" s="34">
        <f t="shared" si="91"/>
        <v>21945.200000000001</v>
      </c>
      <c r="J203" s="4"/>
    </row>
    <row r="204" spans="1:10" ht="24" x14ac:dyDescent="0.25">
      <c r="B204" s="16" t="s">
        <v>24</v>
      </c>
      <c r="C204" s="18" t="s">
        <v>146</v>
      </c>
      <c r="D204" s="20" t="s">
        <v>5</v>
      </c>
      <c r="E204" s="34">
        <f t="shared" si="91"/>
        <v>21945</v>
      </c>
      <c r="F204" s="34">
        <f t="shared" si="91"/>
        <v>0</v>
      </c>
      <c r="G204" s="34">
        <f t="shared" si="91"/>
        <v>21945</v>
      </c>
      <c r="H204" s="34">
        <f t="shared" si="91"/>
        <v>21472.7</v>
      </c>
      <c r="I204" s="34">
        <f t="shared" si="91"/>
        <v>21945.200000000001</v>
      </c>
      <c r="J204" s="4"/>
    </row>
    <row r="205" spans="1:10" ht="24" x14ac:dyDescent="0.25">
      <c r="B205" s="16" t="s">
        <v>1</v>
      </c>
      <c r="C205" s="18" t="s">
        <v>146</v>
      </c>
      <c r="D205" s="20" t="s">
        <v>4</v>
      </c>
      <c r="E205" s="34">
        <v>21945</v>
      </c>
      <c r="F205" s="45"/>
      <c r="G205" s="34">
        <f>E205+F205</f>
        <v>21945</v>
      </c>
      <c r="H205" s="72">
        <f>21952.7-480</f>
        <v>21472.7</v>
      </c>
      <c r="I205" s="72">
        <f>21465.2+480</f>
        <v>21945.200000000001</v>
      </c>
      <c r="J205" s="4"/>
    </row>
    <row r="206" spans="1:10" ht="24" x14ac:dyDescent="0.25">
      <c r="B206" s="49" t="s">
        <v>147</v>
      </c>
      <c r="C206" s="52" t="s">
        <v>148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0</v>
      </c>
      <c r="I206" s="34">
        <f t="shared" si="92"/>
        <v>0</v>
      </c>
      <c r="J206" s="4"/>
    </row>
    <row r="207" spans="1:10" x14ac:dyDescent="0.25">
      <c r="B207" s="16" t="s">
        <v>178</v>
      </c>
      <c r="C207" s="18" t="s">
        <v>211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0</v>
      </c>
      <c r="I207" s="34">
        <f>I208</f>
        <v>0</v>
      </c>
      <c r="J207" s="4"/>
    </row>
    <row r="208" spans="1:10" ht="24" x14ac:dyDescent="0.25">
      <c r="B208" s="15" t="s">
        <v>150</v>
      </c>
      <c r="C208" s="18" t="s">
        <v>149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0</v>
      </c>
      <c r="I208" s="34">
        <f t="shared" si="92"/>
        <v>0</v>
      </c>
      <c r="J208" s="4"/>
    </row>
    <row r="209" spans="2:10" x14ac:dyDescent="0.25">
      <c r="B209" s="15" t="s">
        <v>14</v>
      </c>
      <c r="C209" s="18" t="s">
        <v>151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0</v>
      </c>
      <c r="I209" s="34">
        <f t="shared" si="92"/>
        <v>0</v>
      </c>
      <c r="J209" s="4"/>
    </row>
    <row r="210" spans="2:10" ht="24" x14ac:dyDescent="0.25">
      <c r="B210" s="16" t="s">
        <v>24</v>
      </c>
      <c r="C210" s="18" t="s">
        <v>151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0</v>
      </c>
      <c r="I210" s="34">
        <f t="shared" si="92"/>
        <v>0</v>
      </c>
      <c r="J210" s="4"/>
    </row>
    <row r="211" spans="2:10" ht="24" x14ac:dyDescent="0.25">
      <c r="B211" s="16" t="s">
        <v>1</v>
      </c>
      <c r="C211" s="18" t="s">
        <v>151</v>
      </c>
      <c r="D211" s="20" t="s">
        <v>4</v>
      </c>
      <c r="E211" s="34">
        <v>1166.2</v>
      </c>
      <c r="F211" s="34"/>
      <c r="G211" s="34">
        <f>E211+F211</f>
        <v>1166.2</v>
      </c>
      <c r="H211" s="68">
        <f>200*0</f>
        <v>0</v>
      </c>
      <c r="I211" s="34">
        <v>0</v>
      </c>
      <c r="J211" s="4"/>
    </row>
    <row r="212" spans="2:10" ht="24" x14ac:dyDescent="0.25">
      <c r="B212" s="54" t="s">
        <v>153</v>
      </c>
      <c r="C212" s="52" t="s">
        <v>152</v>
      </c>
      <c r="D212" s="21"/>
      <c r="E212" s="34">
        <f>E225</f>
        <v>105852.09999999999</v>
      </c>
      <c r="F212" s="34">
        <f t="shared" ref="F212:G212" si="93">F225</f>
        <v>0</v>
      </c>
      <c r="G212" s="34">
        <f t="shared" si="93"/>
        <v>105852.09999999999</v>
      </c>
      <c r="H212" s="34">
        <f>H213+H225</f>
        <v>92867.8</v>
      </c>
      <c r="I212" s="34">
        <f>I213+I225</f>
        <v>105602.2</v>
      </c>
      <c r="J212" s="4"/>
    </row>
    <row r="213" spans="2:10" ht="24" x14ac:dyDescent="0.25">
      <c r="B213" s="76" t="s">
        <v>250</v>
      </c>
      <c r="C213" s="75" t="s">
        <v>259</v>
      </c>
      <c r="D213" s="21"/>
      <c r="E213" s="34"/>
      <c r="F213" s="34"/>
      <c r="G213" s="34"/>
      <c r="H213" s="34">
        <f>H214</f>
        <v>39738.800000000003</v>
      </c>
      <c r="I213" s="34">
        <f>I214</f>
        <v>49079.1</v>
      </c>
      <c r="J213" s="4"/>
    </row>
    <row r="214" spans="2:10" x14ac:dyDescent="0.25">
      <c r="B214" s="76" t="s">
        <v>262</v>
      </c>
      <c r="C214" s="75" t="s">
        <v>260</v>
      </c>
      <c r="D214" s="21"/>
      <c r="E214" s="34"/>
      <c r="F214" s="34"/>
      <c r="G214" s="34"/>
      <c r="H214" s="34">
        <f>H215+H220</f>
        <v>39738.800000000003</v>
      </c>
      <c r="I214" s="34">
        <f>I215+I220</f>
        <v>49079.1</v>
      </c>
      <c r="J214" s="4"/>
    </row>
    <row r="215" spans="2:10" x14ac:dyDescent="0.25">
      <c r="B215" s="76" t="s">
        <v>263</v>
      </c>
      <c r="C215" s="75" t="s">
        <v>261</v>
      </c>
      <c r="D215" s="21"/>
      <c r="E215" s="34"/>
      <c r="F215" s="34"/>
      <c r="G215" s="34"/>
      <c r="H215" s="34">
        <f>H216+H218</f>
        <v>39738.800000000003</v>
      </c>
      <c r="I215" s="34">
        <f>I216+I218</f>
        <v>49079.1</v>
      </c>
      <c r="J215" s="4"/>
    </row>
    <row r="216" spans="2:10" ht="24" x14ac:dyDescent="0.25">
      <c r="B216" s="16" t="s">
        <v>24</v>
      </c>
      <c r="C216" s="75" t="s">
        <v>261</v>
      </c>
      <c r="D216" s="20">
        <v>200</v>
      </c>
      <c r="E216" s="34"/>
      <c r="F216" s="34"/>
      <c r="G216" s="34"/>
      <c r="H216" s="78">
        <f>H217</f>
        <v>0</v>
      </c>
      <c r="I216" s="78">
        <f>I217</f>
        <v>49079.1</v>
      </c>
      <c r="J216" s="4"/>
    </row>
    <row r="217" spans="2:10" ht="24" x14ac:dyDescent="0.25">
      <c r="B217" s="16" t="s">
        <v>1</v>
      </c>
      <c r="C217" s="75" t="s">
        <v>261</v>
      </c>
      <c r="D217" s="20">
        <v>240</v>
      </c>
      <c r="E217" s="34"/>
      <c r="F217" s="34"/>
      <c r="G217" s="34"/>
      <c r="H217" s="34"/>
      <c r="I217" s="68">
        <v>49079.1</v>
      </c>
      <c r="J217" s="4"/>
    </row>
    <row r="218" spans="2:10" x14ac:dyDescent="0.25">
      <c r="B218" s="15" t="s">
        <v>12</v>
      </c>
      <c r="C218" s="75" t="s">
        <v>261</v>
      </c>
      <c r="D218" s="20">
        <v>500</v>
      </c>
      <c r="E218" s="34"/>
      <c r="F218" s="34"/>
      <c r="G218" s="34"/>
      <c r="H218" s="78">
        <f>H219</f>
        <v>39738.800000000003</v>
      </c>
      <c r="I218" s="78">
        <f>I219</f>
        <v>0</v>
      </c>
      <c r="J218" s="4"/>
    </row>
    <row r="219" spans="2:10" x14ac:dyDescent="0.25">
      <c r="B219" s="16" t="s">
        <v>11</v>
      </c>
      <c r="C219" s="75" t="s">
        <v>261</v>
      </c>
      <c r="D219" s="20">
        <v>540</v>
      </c>
      <c r="E219" s="34"/>
      <c r="F219" s="34"/>
      <c r="G219" s="34"/>
      <c r="H219" s="68">
        <v>39738.800000000003</v>
      </c>
      <c r="I219" s="34"/>
      <c r="J219" s="4"/>
    </row>
    <row r="220" spans="2:10" ht="24" x14ac:dyDescent="0.25">
      <c r="B220" s="76" t="s">
        <v>264</v>
      </c>
      <c r="C220" s="75" t="s">
        <v>265</v>
      </c>
      <c r="D220" s="77"/>
      <c r="E220" s="34"/>
      <c r="F220" s="34"/>
      <c r="G220" s="34"/>
      <c r="H220" s="34">
        <f>H221+H223</f>
        <v>0</v>
      </c>
      <c r="I220" s="34">
        <f>I221+I223</f>
        <v>0</v>
      </c>
      <c r="J220" s="4"/>
    </row>
    <row r="221" spans="2:10" ht="24" x14ac:dyDescent="0.25">
      <c r="B221" s="16" t="s">
        <v>24</v>
      </c>
      <c r="C221" s="75" t="s">
        <v>265</v>
      </c>
      <c r="D221" s="20">
        <v>200</v>
      </c>
      <c r="E221" s="34"/>
      <c r="F221" s="34"/>
      <c r="G221" s="34"/>
      <c r="H221" s="78">
        <f>H222</f>
        <v>0</v>
      </c>
      <c r="I221" s="78">
        <f>I222</f>
        <v>0</v>
      </c>
      <c r="J221" s="4"/>
    </row>
    <row r="222" spans="2:10" ht="24" x14ac:dyDescent="0.25">
      <c r="B222" s="39" t="s">
        <v>1</v>
      </c>
      <c r="C222" s="75" t="s">
        <v>265</v>
      </c>
      <c r="D222" s="62">
        <v>240</v>
      </c>
      <c r="E222" s="34"/>
      <c r="F222" s="34"/>
      <c r="G222" s="34"/>
      <c r="H222" s="34"/>
      <c r="I222" s="34"/>
      <c r="J222" s="4"/>
    </row>
    <row r="223" spans="2:10" x14ac:dyDescent="0.25">
      <c r="B223" s="15" t="s">
        <v>12</v>
      </c>
      <c r="C223" s="75" t="s">
        <v>265</v>
      </c>
      <c r="D223" s="20">
        <v>500</v>
      </c>
      <c r="E223" s="34"/>
      <c r="F223" s="34"/>
      <c r="G223" s="34"/>
      <c r="H223" s="78">
        <f>H224</f>
        <v>0</v>
      </c>
      <c r="I223" s="78">
        <f>I224</f>
        <v>0</v>
      </c>
      <c r="J223" s="4"/>
    </row>
    <row r="224" spans="2:10" x14ac:dyDescent="0.25">
      <c r="B224" s="16" t="s">
        <v>11</v>
      </c>
      <c r="C224" s="75" t="s">
        <v>265</v>
      </c>
      <c r="D224" s="20">
        <v>540</v>
      </c>
      <c r="E224" s="34"/>
      <c r="F224" s="34"/>
      <c r="G224" s="34"/>
      <c r="H224" s="34"/>
      <c r="I224" s="34"/>
      <c r="J224" s="4"/>
    </row>
    <row r="225" spans="2:10" x14ac:dyDescent="0.25">
      <c r="B225" s="16" t="s">
        <v>178</v>
      </c>
      <c r="C225" s="18" t="s">
        <v>212</v>
      </c>
      <c r="D225" s="20"/>
      <c r="E225" s="34">
        <f>E226+E230+E266</f>
        <v>105852.09999999999</v>
      </c>
      <c r="F225" s="34">
        <f t="shared" ref="F225:I225" si="94">F226+F230+F266</f>
        <v>0</v>
      </c>
      <c r="G225" s="34">
        <f t="shared" si="94"/>
        <v>105852.09999999999</v>
      </c>
      <c r="H225" s="34">
        <f t="shared" si="94"/>
        <v>53129</v>
      </c>
      <c r="I225" s="34">
        <f t="shared" si="94"/>
        <v>56523.1</v>
      </c>
      <c r="J225" s="4"/>
    </row>
    <row r="226" spans="2:10" ht="24" x14ac:dyDescent="0.25">
      <c r="B226" s="15" t="s">
        <v>154</v>
      </c>
      <c r="C226" s="18" t="s">
        <v>155</v>
      </c>
      <c r="D226" s="21"/>
      <c r="E226" s="34">
        <f>E227</f>
        <v>300</v>
      </c>
      <c r="F226" s="34">
        <f t="shared" ref="F226:G226" si="95">F227</f>
        <v>0</v>
      </c>
      <c r="G226" s="34">
        <f t="shared" si="95"/>
        <v>300</v>
      </c>
      <c r="H226" s="34">
        <f>H227</f>
        <v>0</v>
      </c>
      <c r="I226" s="34">
        <f>I227</f>
        <v>0</v>
      </c>
      <c r="J226" s="4"/>
    </row>
    <row r="227" spans="2:10" x14ac:dyDescent="0.25">
      <c r="B227" s="15" t="s">
        <v>56</v>
      </c>
      <c r="C227" s="18" t="s">
        <v>156</v>
      </c>
      <c r="D227" s="20"/>
      <c r="E227" s="34">
        <f t="shared" ref="E227:I228" si="96">E228</f>
        <v>300</v>
      </c>
      <c r="F227" s="34">
        <f t="shared" si="96"/>
        <v>0</v>
      </c>
      <c r="G227" s="34">
        <f t="shared" si="96"/>
        <v>300</v>
      </c>
      <c r="H227" s="34">
        <f t="shared" si="96"/>
        <v>0</v>
      </c>
      <c r="I227" s="34">
        <f t="shared" si="96"/>
        <v>0</v>
      </c>
      <c r="J227" s="4"/>
    </row>
    <row r="228" spans="2:10" ht="24" x14ac:dyDescent="0.25">
      <c r="B228" s="16" t="s">
        <v>24</v>
      </c>
      <c r="C228" s="18" t="s">
        <v>156</v>
      </c>
      <c r="D228" s="20">
        <v>200</v>
      </c>
      <c r="E228" s="34">
        <f t="shared" si="96"/>
        <v>300</v>
      </c>
      <c r="F228" s="34">
        <f t="shared" si="96"/>
        <v>0</v>
      </c>
      <c r="G228" s="34">
        <f t="shared" si="96"/>
        <v>300</v>
      </c>
      <c r="H228" s="34">
        <f t="shared" si="96"/>
        <v>0</v>
      </c>
      <c r="I228" s="34">
        <f t="shared" si="96"/>
        <v>0</v>
      </c>
      <c r="J228" s="4"/>
    </row>
    <row r="229" spans="2:10" ht="24" x14ac:dyDescent="0.25">
      <c r="B229" s="16" t="s">
        <v>1</v>
      </c>
      <c r="C229" s="18" t="s">
        <v>156</v>
      </c>
      <c r="D229" s="20">
        <v>240</v>
      </c>
      <c r="E229" s="34">
        <v>300</v>
      </c>
      <c r="F229" s="34"/>
      <c r="G229" s="34">
        <f>E229+F229</f>
        <v>300</v>
      </c>
      <c r="H229" s="72">
        <f>400-400</f>
        <v>0</v>
      </c>
      <c r="I229" s="34">
        <v>0</v>
      </c>
      <c r="J229" s="4"/>
    </row>
    <row r="230" spans="2:10" ht="24" x14ac:dyDescent="0.25">
      <c r="B230" s="15" t="s">
        <v>158</v>
      </c>
      <c r="C230" s="18" t="s">
        <v>157</v>
      </c>
      <c r="D230" s="20"/>
      <c r="E230" s="34">
        <f>E231+E236+E241+E246+E251+E256+E261</f>
        <v>105552.09999999999</v>
      </c>
      <c r="F230" s="34">
        <f t="shared" ref="F230:I230" si="97">F231+F236+F241+F246+F251+F256+F261</f>
        <v>0</v>
      </c>
      <c r="G230" s="34">
        <f t="shared" si="97"/>
        <v>105552.09999999999</v>
      </c>
      <c r="H230" s="34">
        <f t="shared" si="97"/>
        <v>53129</v>
      </c>
      <c r="I230" s="34">
        <f t="shared" si="97"/>
        <v>56523.1</v>
      </c>
      <c r="J230" s="4"/>
    </row>
    <row r="231" spans="2:10" ht="36" x14ac:dyDescent="0.25">
      <c r="B231" s="16" t="s">
        <v>45</v>
      </c>
      <c r="C231" s="18" t="s">
        <v>213</v>
      </c>
      <c r="D231" s="20"/>
      <c r="E231" s="21">
        <f t="shared" ref="E231:F231" si="98">E232+E234</f>
        <v>0</v>
      </c>
      <c r="F231" s="21">
        <f t="shared" si="98"/>
        <v>0</v>
      </c>
      <c r="G231" s="21">
        <f>G232+G234</f>
        <v>0</v>
      </c>
      <c r="H231" s="21">
        <f t="shared" ref="H231:I231" si="99">H232+H234</f>
        <v>0</v>
      </c>
      <c r="I231" s="21">
        <f t="shared" si="99"/>
        <v>0</v>
      </c>
      <c r="J231" s="4"/>
    </row>
    <row r="232" spans="2:10" ht="24" x14ac:dyDescent="0.25">
      <c r="B232" s="16" t="s">
        <v>24</v>
      </c>
      <c r="C232" s="18" t="s">
        <v>213</v>
      </c>
      <c r="D232" s="20">
        <v>200</v>
      </c>
      <c r="E232" s="21">
        <f t="shared" ref="E232:I232" si="100">E233</f>
        <v>0</v>
      </c>
      <c r="F232" s="21">
        <f t="shared" si="100"/>
        <v>0</v>
      </c>
      <c r="G232" s="21">
        <f t="shared" si="100"/>
        <v>0</v>
      </c>
      <c r="H232" s="21">
        <f t="shared" si="100"/>
        <v>0</v>
      </c>
      <c r="I232" s="21">
        <f t="shared" si="100"/>
        <v>0</v>
      </c>
      <c r="J232" s="4"/>
    </row>
    <row r="233" spans="2:10" ht="24" x14ac:dyDescent="0.25">
      <c r="B233" s="16" t="s">
        <v>1</v>
      </c>
      <c r="C233" s="18" t="s">
        <v>213</v>
      </c>
      <c r="D233" s="20">
        <v>240</v>
      </c>
      <c r="E233" s="21">
        <v>0</v>
      </c>
      <c r="F233" s="21"/>
      <c r="G233" s="34">
        <f>E233+F233</f>
        <v>0</v>
      </c>
      <c r="H233" s="21">
        <v>0</v>
      </c>
      <c r="I233" s="21">
        <v>0</v>
      </c>
      <c r="J233" s="4"/>
    </row>
    <row r="234" spans="2:10" x14ac:dyDescent="0.25">
      <c r="B234" s="15" t="s">
        <v>12</v>
      </c>
      <c r="C234" s="18" t="s">
        <v>213</v>
      </c>
      <c r="D234" s="20">
        <v>500</v>
      </c>
      <c r="E234" s="21">
        <f t="shared" ref="E234:I234" si="101">E235</f>
        <v>0</v>
      </c>
      <c r="F234" s="21">
        <f t="shared" si="101"/>
        <v>0</v>
      </c>
      <c r="G234" s="21">
        <f t="shared" si="101"/>
        <v>0</v>
      </c>
      <c r="H234" s="21">
        <f t="shared" si="101"/>
        <v>0</v>
      </c>
      <c r="I234" s="21">
        <f t="shared" si="101"/>
        <v>0</v>
      </c>
      <c r="J234" s="4"/>
    </row>
    <row r="235" spans="2:10" x14ac:dyDescent="0.25">
      <c r="B235" s="16" t="s">
        <v>11</v>
      </c>
      <c r="C235" s="18" t="s">
        <v>213</v>
      </c>
      <c r="D235" s="20">
        <v>540</v>
      </c>
      <c r="E235" s="21"/>
      <c r="F235" s="21"/>
      <c r="G235" s="34">
        <f>E235+F235</f>
        <v>0</v>
      </c>
      <c r="H235" s="21"/>
      <c r="I235" s="21"/>
      <c r="J235" s="4"/>
    </row>
    <row r="236" spans="2:10" ht="24" x14ac:dyDescent="0.25">
      <c r="B236" s="16" t="s">
        <v>47</v>
      </c>
      <c r="C236" s="18" t="s">
        <v>159</v>
      </c>
      <c r="D236" s="20"/>
      <c r="E236" s="21">
        <f t="shared" ref="E236:F236" si="102">E237+E239</f>
        <v>40680</v>
      </c>
      <c r="F236" s="21">
        <f t="shared" si="102"/>
        <v>0</v>
      </c>
      <c r="G236" s="21">
        <f>G237+G239</f>
        <v>40680</v>
      </c>
      <c r="H236" s="21">
        <f t="shared" ref="H236:I236" si="103">H237+H239</f>
        <v>0</v>
      </c>
      <c r="I236" s="21">
        <f t="shared" si="103"/>
        <v>0</v>
      </c>
      <c r="J236" s="4"/>
    </row>
    <row r="237" spans="2:10" ht="24" x14ac:dyDescent="0.25">
      <c r="B237" s="16" t="s">
        <v>24</v>
      </c>
      <c r="C237" s="18" t="s">
        <v>159</v>
      </c>
      <c r="D237" s="20">
        <v>200</v>
      </c>
      <c r="E237" s="21">
        <f t="shared" ref="E237:I237" si="104">E238</f>
        <v>0</v>
      </c>
      <c r="F237" s="21">
        <f t="shared" si="104"/>
        <v>0</v>
      </c>
      <c r="G237" s="21">
        <f t="shared" si="104"/>
        <v>0</v>
      </c>
      <c r="H237" s="21">
        <f t="shared" si="104"/>
        <v>0</v>
      </c>
      <c r="I237" s="21">
        <f t="shared" si="104"/>
        <v>0</v>
      </c>
      <c r="J237" s="4"/>
    </row>
    <row r="238" spans="2:10" ht="24" x14ac:dyDescent="0.25">
      <c r="B238" s="16" t="s">
        <v>1</v>
      </c>
      <c r="C238" s="18" t="s">
        <v>159</v>
      </c>
      <c r="D238" s="20">
        <v>240</v>
      </c>
      <c r="E238" s="21"/>
      <c r="F238" s="21"/>
      <c r="G238" s="34">
        <f>E238+F238</f>
        <v>0</v>
      </c>
      <c r="H238" s="21"/>
      <c r="I238" s="74">
        <f>17104.8*0</f>
        <v>0</v>
      </c>
      <c r="J238" s="4"/>
    </row>
    <row r="239" spans="2:10" x14ac:dyDescent="0.25">
      <c r="B239" s="15" t="s">
        <v>12</v>
      </c>
      <c r="C239" s="18" t="s">
        <v>159</v>
      </c>
      <c r="D239" s="20">
        <v>500</v>
      </c>
      <c r="E239" s="21">
        <f t="shared" ref="E239:I239" si="105">E240</f>
        <v>40680</v>
      </c>
      <c r="F239" s="21">
        <f t="shared" si="105"/>
        <v>0</v>
      </c>
      <c r="G239" s="21">
        <f t="shared" si="105"/>
        <v>40680</v>
      </c>
      <c r="H239" s="21">
        <f t="shared" si="105"/>
        <v>0</v>
      </c>
      <c r="I239" s="21">
        <f t="shared" si="105"/>
        <v>0</v>
      </c>
      <c r="J239" s="4"/>
    </row>
    <row r="240" spans="2:10" x14ac:dyDescent="0.25">
      <c r="B240" s="16" t="s">
        <v>11</v>
      </c>
      <c r="C240" s="18" t="s">
        <v>159</v>
      </c>
      <c r="D240" s="20">
        <v>540</v>
      </c>
      <c r="E240" s="21">
        <v>40680</v>
      </c>
      <c r="F240" s="21"/>
      <c r="G240" s="34">
        <f>E240+F240</f>
        <v>40680</v>
      </c>
      <c r="H240" s="74">
        <f>17104.8*0</f>
        <v>0</v>
      </c>
      <c r="I240" s="21"/>
      <c r="J240" s="4"/>
    </row>
    <row r="241" spans="2:10" ht="36" x14ac:dyDescent="0.25">
      <c r="B241" s="15" t="s">
        <v>46</v>
      </c>
      <c r="C241" s="18" t="s">
        <v>160</v>
      </c>
      <c r="D241" s="20"/>
      <c r="E241" s="34">
        <f t="shared" ref="E241:F241" si="106">E242+E244</f>
        <v>4520</v>
      </c>
      <c r="F241" s="34">
        <f t="shared" si="106"/>
        <v>0</v>
      </c>
      <c r="G241" s="34">
        <f>G242+G244</f>
        <v>4520</v>
      </c>
      <c r="H241" s="34">
        <f t="shared" ref="H241:I241" si="107">H242+H244</f>
        <v>0</v>
      </c>
      <c r="I241" s="34">
        <f t="shared" si="107"/>
        <v>0</v>
      </c>
      <c r="J241" s="4"/>
    </row>
    <row r="242" spans="2:10" ht="24" x14ac:dyDescent="0.25">
      <c r="B242" s="16" t="s">
        <v>24</v>
      </c>
      <c r="C242" s="18" t="s">
        <v>160</v>
      </c>
      <c r="D242" s="20">
        <v>200</v>
      </c>
      <c r="E242" s="34">
        <f t="shared" ref="E242:I242" si="108">E243</f>
        <v>0</v>
      </c>
      <c r="F242" s="34">
        <f t="shared" si="108"/>
        <v>0</v>
      </c>
      <c r="G242" s="34">
        <f t="shared" si="108"/>
        <v>0</v>
      </c>
      <c r="H242" s="34">
        <f t="shared" si="108"/>
        <v>0</v>
      </c>
      <c r="I242" s="34">
        <f t="shared" si="108"/>
        <v>0</v>
      </c>
      <c r="J242" s="4"/>
    </row>
    <row r="243" spans="2:10" ht="24" x14ac:dyDescent="0.25">
      <c r="B243" s="16" t="s">
        <v>1</v>
      </c>
      <c r="C243" s="18" t="s">
        <v>160</v>
      </c>
      <c r="D243" s="20">
        <v>240</v>
      </c>
      <c r="E243" s="34"/>
      <c r="F243" s="21"/>
      <c r="G243" s="34">
        <f>E243+F243</f>
        <v>0</v>
      </c>
      <c r="H243" s="34"/>
      <c r="I243" s="68">
        <f>1900.5*0</f>
        <v>0</v>
      </c>
      <c r="J243" s="4"/>
    </row>
    <row r="244" spans="2:10" x14ac:dyDescent="0.25">
      <c r="B244" s="15" t="s">
        <v>12</v>
      </c>
      <c r="C244" s="18" t="s">
        <v>160</v>
      </c>
      <c r="D244" s="20">
        <v>500</v>
      </c>
      <c r="E244" s="34">
        <f t="shared" ref="E244:I244" si="109">E245</f>
        <v>4520</v>
      </c>
      <c r="F244" s="34">
        <f t="shared" si="109"/>
        <v>0</v>
      </c>
      <c r="G244" s="34">
        <f t="shared" si="109"/>
        <v>4520</v>
      </c>
      <c r="H244" s="34">
        <f t="shared" si="109"/>
        <v>0</v>
      </c>
      <c r="I244" s="34">
        <f t="shared" si="109"/>
        <v>0</v>
      </c>
      <c r="J244" s="4"/>
    </row>
    <row r="245" spans="2:10" x14ac:dyDescent="0.25">
      <c r="B245" s="16" t="s">
        <v>11</v>
      </c>
      <c r="C245" s="18" t="s">
        <v>160</v>
      </c>
      <c r="D245" s="20">
        <v>540</v>
      </c>
      <c r="E245" s="34">
        <v>4520</v>
      </c>
      <c r="F245" s="21"/>
      <c r="G245" s="34">
        <f>E245+F245</f>
        <v>4520</v>
      </c>
      <c r="H245" s="68">
        <f>1900.5*0</f>
        <v>0</v>
      </c>
      <c r="I245" s="34"/>
      <c r="J245" s="4"/>
    </row>
    <row r="246" spans="2:10" ht="48" x14ac:dyDescent="0.25">
      <c r="B246" s="16" t="s">
        <v>39</v>
      </c>
      <c r="C246" s="18" t="s">
        <v>161</v>
      </c>
      <c r="D246" s="20"/>
      <c r="E246" s="21">
        <f>E247+E249</f>
        <v>46484.7</v>
      </c>
      <c r="F246" s="21">
        <f t="shared" ref="F246:I246" si="110">F247+F249</f>
        <v>0</v>
      </c>
      <c r="G246" s="21">
        <f t="shared" si="110"/>
        <v>46484.7</v>
      </c>
      <c r="H246" s="21">
        <f t="shared" si="110"/>
        <v>45612</v>
      </c>
      <c r="I246" s="21">
        <f t="shared" si="110"/>
        <v>44091.6</v>
      </c>
      <c r="J246" s="4"/>
    </row>
    <row r="247" spans="2:10" ht="24" x14ac:dyDescent="0.25">
      <c r="B247" s="16" t="s">
        <v>24</v>
      </c>
      <c r="C247" s="18" t="s">
        <v>161</v>
      </c>
      <c r="D247" s="20">
        <v>200</v>
      </c>
      <c r="E247" s="21">
        <f t="shared" ref="E247:I247" si="111">E248</f>
        <v>0</v>
      </c>
      <c r="F247" s="21">
        <f t="shared" si="111"/>
        <v>0</v>
      </c>
      <c r="G247" s="21">
        <f t="shared" si="111"/>
        <v>0</v>
      </c>
      <c r="H247" s="21">
        <f t="shared" si="111"/>
        <v>0</v>
      </c>
      <c r="I247" s="21">
        <f t="shared" si="111"/>
        <v>44091.6</v>
      </c>
      <c r="J247" s="4"/>
    </row>
    <row r="248" spans="2:10" ht="24" x14ac:dyDescent="0.25">
      <c r="B248" s="16" t="s">
        <v>1</v>
      </c>
      <c r="C248" s="18" t="s">
        <v>161</v>
      </c>
      <c r="D248" s="20">
        <v>240</v>
      </c>
      <c r="E248" s="21"/>
      <c r="F248" s="21"/>
      <c r="G248" s="34">
        <f>E248+F248</f>
        <v>0</v>
      </c>
      <c r="H248" s="21"/>
      <c r="I248" s="21">
        <v>44091.6</v>
      </c>
      <c r="J248" s="4"/>
    </row>
    <row r="249" spans="2:10" x14ac:dyDescent="0.25">
      <c r="B249" s="15" t="s">
        <v>12</v>
      </c>
      <c r="C249" s="18" t="s">
        <v>161</v>
      </c>
      <c r="D249" s="20">
        <v>500</v>
      </c>
      <c r="E249" s="21">
        <f t="shared" ref="E249:I249" si="112">E250</f>
        <v>46484.7</v>
      </c>
      <c r="F249" s="21">
        <f t="shared" si="112"/>
        <v>0</v>
      </c>
      <c r="G249" s="21">
        <f t="shared" si="112"/>
        <v>46484.7</v>
      </c>
      <c r="H249" s="21">
        <f t="shared" si="112"/>
        <v>45612</v>
      </c>
      <c r="I249" s="21">
        <f t="shared" si="112"/>
        <v>0</v>
      </c>
      <c r="J249" s="4"/>
    </row>
    <row r="250" spans="2:10" x14ac:dyDescent="0.25">
      <c r="B250" s="16" t="s">
        <v>11</v>
      </c>
      <c r="C250" s="18" t="s">
        <v>161</v>
      </c>
      <c r="D250" s="20">
        <v>540</v>
      </c>
      <c r="E250" s="21">
        <v>46484.7</v>
      </c>
      <c r="F250" s="21"/>
      <c r="G250" s="34">
        <f>E250+F250</f>
        <v>46484.7</v>
      </c>
      <c r="H250" s="21">
        <v>45612</v>
      </c>
      <c r="I250" s="21"/>
      <c r="J250" s="4"/>
    </row>
    <row r="251" spans="2:10" ht="48" x14ac:dyDescent="0.25">
      <c r="B251" s="15" t="s">
        <v>163</v>
      </c>
      <c r="C251" s="18" t="s">
        <v>162</v>
      </c>
      <c r="D251" s="20"/>
      <c r="E251" s="21">
        <f>E252+E254</f>
        <v>5165</v>
      </c>
      <c r="F251" s="21">
        <f t="shared" ref="F251:I251" si="113">F252+F254</f>
        <v>0</v>
      </c>
      <c r="G251" s="21">
        <f t="shared" si="113"/>
        <v>5165</v>
      </c>
      <c r="H251" s="21">
        <f t="shared" si="113"/>
        <v>5068</v>
      </c>
      <c r="I251" s="21">
        <f t="shared" si="113"/>
        <v>4899.1000000000004</v>
      </c>
      <c r="J251" s="4"/>
    </row>
    <row r="252" spans="2:10" ht="24" x14ac:dyDescent="0.25">
      <c r="B252" s="16" t="s">
        <v>24</v>
      </c>
      <c r="C252" s="18" t="s">
        <v>162</v>
      </c>
      <c r="D252" s="20">
        <v>200</v>
      </c>
      <c r="E252" s="34">
        <f t="shared" ref="E252:I252" si="114">E253</f>
        <v>0</v>
      </c>
      <c r="F252" s="45">
        <f t="shared" si="114"/>
        <v>0</v>
      </c>
      <c r="G252" s="34">
        <f t="shared" si="114"/>
        <v>0</v>
      </c>
      <c r="H252" s="34">
        <f t="shared" si="114"/>
        <v>0</v>
      </c>
      <c r="I252" s="34">
        <f t="shared" si="114"/>
        <v>4899.1000000000004</v>
      </c>
      <c r="J252" s="4"/>
    </row>
    <row r="253" spans="2:10" ht="24" x14ac:dyDescent="0.25">
      <c r="B253" s="16" t="s">
        <v>1</v>
      </c>
      <c r="C253" s="18" t="s">
        <v>162</v>
      </c>
      <c r="D253" s="20">
        <v>240</v>
      </c>
      <c r="E253" s="34"/>
      <c r="F253" s="21"/>
      <c r="G253" s="34">
        <f>E253+F253</f>
        <v>0</v>
      </c>
      <c r="H253" s="34"/>
      <c r="I253" s="34">
        <v>4899.1000000000004</v>
      </c>
      <c r="J253" s="4"/>
    </row>
    <row r="254" spans="2:10" x14ac:dyDescent="0.25">
      <c r="B254" s="15" t="s">
        <v>12</v>
      </c>
      <c r="C254" s="18" t="s">
        <v>162</v>
      </c>
      <c r="D254" s="20">
        <v>500</v>
      </c>
      <c r="E254" s="34">
        <f t="shared" ref="E254:I254" si="115">E255</f>
        <v>5165</v>
      </c>
      <c r="F254" s="34">
        <f t="shared" si="115"/>
        <v>0</v>
      </c>
      <c r="G254" s="34">
        <f t="shared" si="115"/>
        <v>5165</v>
      </c>
      <c r="H254" s="34">
        <f t="shared" si="115"/>
        <v>5068</v>
      </c>
      <c r="I254" s="34">
        <f t="shared" si="115"/>
        <v>0</v>
      </c>
      <c r="J254" s="4"/>
    </row>
    <row r="255" spans="2:10" x14ac:dyDescent="0.25">
      <c r="B255" s="16" t="s">
        <v>11</v>
      </c>
      <c r="C255" s="18" t="s">
        <v>162</v>
      </c>
      <c r="D255" s="20">
        <v>540</v>
      </c>
      <c r="E255" s="34">
        <v>5165</v>
      </c>
      <c r="F255" s="21"/>
      <c r="G255" s="34">
        <f>E255+F255</f>
        <v>5165</v>
      </c>
      <c r="H255" s="34">
        <v>5068</v>
      </c>
      <c r="I255" s="34"/>
      <c r="J255" s="4"/>
    </row>
    <row r="256" spans="2:10" ht="36" x14ac:dyDescent="0.25">
      <c r="B256" s="16" t="s">
        <v>94</v>
      </c>
      <c r="C256" s="18" t="s">
        <v>164</v>
      </c>
      <c r="D256" s="20"/>
      <c r="E256" s="21">
        <f t="shared" ref="E256:F256" si="116">E257+E259</f>
        <v>2702.4</v>
      </c>
      <c r="F256" s="21">
        <f t="shared" si="116"/>
        <v>0</v>
      </c>
      <c r="G256" s="21">
        <f>G257+G259</f>
        <v>2702.4</v>
      </c>
      <c r="H256" s="21">
        <f t="shared" ref="H256:I256" si="117">H257+H259</f>
        <v>2449</v>
      </c>
      <c r="I256" s="21">
        <f t="shared" si="117"/>
        <v>2532.4</v>
      </c>
      <c r="J256" s="4"/>
    </row>
    <row r="257" spans="2:10" ht="24" x14ac:dyDescent="0.25">
      <c r="B257" s="16" t="s">
        <v>24</v>
      </c>
      <c r="C257" s="18" t="s">
        <v>164</v>
      </c>
      <c r="D257" s="20">
        <v>200</v>
      </c>
      <c r="E257" s="21">
        <f t="shared" ref="E257:I257" si="118">E258</f>
        <v>0</v>
      </c>
      <c r="F257" s="21">
        <f t="shared" si="118"/>
        <v>0</v>
      </c>
      <c r="G257" s="21">
        <f t="shared" si="118"/>
        <v>0</v>
      </c>
      <c r="H257" s="21">
        <f t="shared" si="118"/>
        <v>0</v>
      </c>
      <c r="I257" s="21">
        <f t="shared" si="118"/>
        <v>2532.4</v>
      </c>
      <c r="J257" s="4"/>
    </row>
    <row r="258" spans="2:10" ht="24" x14ac:dyDescent="0.25">
      <c r="B258" s="16" t="s">
        <v>1</v>
      </c>
      <c r="C258" s="18" t="s">
        <v>164</v>
      </c>
      <c r="D258" s="20">
        <v>240</v>
      </c>
      <c r="E258" s="21"/>
      <c r="F258" s="21"/>
      <c r="G258" s="34">
        <f>E258+F258</f>
        <v>0</v>
      </c>
      <c r="H258" s="21"/>
      <c r="I258" s="21">
        <v>2532.4</v>
      </c>
      <c r="J258" s="4"/>
    </row>
    <row r="259" spans="2:10" x14ac:dyDescent="0.25">
      <c r="B259" s="15" t="s">
        <v>12</v>
      </c>
      <c r="C259" s="18" t="s">
        <v>164</v>
      </c>
      <c r="D259" s="20">
        <v>500</v>
      </c>
      <c r="E259" s="34">
        <f t="shared" ref="E259:I259" si="119">E260</f>
        <v>2702.4</v>
      </c>
      <c r="F259" s="34">
        <f t="shared" si="119"/>
        <v>0</v>
      </c>
      <c r="G259" s="34">
        <f t="shared" si="119"/>
        <v>2702.4</v>
      </c>
      <c r="H259" s="34">
        <f t="shared" si="119"/>
        <v>2449</v>
      </c>
      <c r="I259" s="34">
        <f t="shared" si="119"/>
        <v>0</v>
      </c>
      <c r="J259" s="4"/>
    </row>
    <row r="260" spans="2:10" x14ac:dyDescent="0.25">
      <c r="B260" s="16" t="s">
        <v>11</v>
      </c>
      <c r="C260" s="18" t="s">
        <v>164</v>
      </c>
      <c r="D260" s="20">
        <v>540</v>
      </c>
      <c r="E260" s="34">
        <v>2702.4</v>
      </c>
      <c r="F260" s="45"/>
      <c r="G260" s="34">
        <f>E260+F260</f>
        <v>2702.4</v>
      </c>
      <c r="H260" s="34">
        <v>2449</v>
      </c>
      <c r="I260" s="34"/>
      <c r="J260" s="4"/>
    </row>
    <row r="261" spans="2:10" x14ac:dyDescent="0.25">
      <c r="B261" s="15" t="s">
        <v>56</v>
      </c>
      <c r="C261" s="18" t="s">
        <v>165</v>
      </c>
      <c r="D261" s="20"/>
      <c r="E261" s="21">
        <f t="shared" ref="E261:I261" si="120">E262+E264</f>
        <v>6000</v>
      </c>
      <c r="F261" s="21">
        <f t="shared" si="120"/>
        <v>0</v>
      </c>
      <c r="G261" s="21">
        <f t="shared" si="120"/>
        <v>6000</v>
      </c>
      <c r="H261" s="21">
        <f t="shared" si="120"/>
        <v>0</v>
      </c>
      <c r="I261" s="21">
        <f t="shared" si="120"/>
        <v>5000</v>
      </c>
      <c r="J261" s="4"/>
    </row>
    <row r="262" spans="2:10" ht="24" x14ac:dyDescent="0.25">
      <c r="B262" s="16" t="s">
        <v>24</v>
      </c>
      <c r="C262" s="18" t="s">
        <v>165</v>
      </c>
      <c r="D262" s="20">
        <v>200</v>
      </c>
      <c r="E262" s="21">
        <f t="shared" ref="E262:I262" si="121">E263</f>
        <v>6000</v>
      </c>
      <c r="F262" s="21">
        <f t="shared" si="121"/>
        <v>0</v>
      </c>
      <c r="G262" s="21">
        <f>G263</f>
        <v>6000</v>
      </c>
      <c r="H262" s="21">
        <f t="shared" si="121"/>
        <v>0</v>
      </c>
      <c r="I262" s="21">
        <f t="shared" si="121"/>
        <v>5000</v>
      </c>
      <c r="J262" s="4"/>
    </row>
    <row r="263" spans="2:10" ht="24" x14ac:dyDescent="0.25">
      <c r="B263" s="16" t="s">
        <v>1</v>
      </c>
      <c r="C263" s="18" t="s">
        <v>165</v>
      </c>
      <c r="D263" s="20">
        <v>240</v>
      </c>
      <c r="E263" s="21">
        <v>6000</v>
      </c>
      <c r="F263" s="21"/>
      <c r="G263" s="34">
        <f>E263+F263</f>
        <v>6000</v>
      </c>
      <c r="H263" s="73">
        <f>3000-3000</f>
        <v>0</v>
      </c>
      <c r="I263" s="73">
        <f>3000+2000</f>
        <v>5000</v>
      </c>
      <c r="J263" s="4"/>
    </row>
    <row r="264" spans="2:10" x14ac:dyDescent="0.25">
      <c r="B264" s="16" t="s">
        <v>7</v>
      </c>
      <c r="C264" s="18" t="s">
        <v>165</v>
      </c>
      <c r="D264" s="20">
        <v>800</v>
      </c>
      <c r="E264" s="34">
        <f t="shared" ref="E264:I264" si="122">E265</f>
        <v>0</v>
      </c>
      <c r="F264" s="45">
        <f t="shared" si="122"/>
        <v>0</v>
      </c>
      <c r="G264" s="34">
        <f>G265</f>
        <v>0</v>
      </c>
      <c r="H264" s="34">
        <f t="shared" si="122"/>
        <v>0</v>
      </c>
      <c r="I264" s="34">
        <f t="shared" si="122"/>
        <v>0</v>
      </c>
      <c r="J264" s="4"/>
    </row>
    <row r="265" spans="2:10" ht="28.5" customHeight="1" x14ac:dyDescent="0.25">
      <c r="B265" s="16" t="s">
        <v>25</v>
      </c>
      <c r="C265" s="18" t="s">
        <v>165</v>
      </c>
      <c r="D265" s="20">
        <v>810</v>
      </c>
      <c r="E265" s="34">
        <v>0</v>
      </c>
      <c r="F265" s="45"/>
      <c r="G265" s="34">
        <v>0</v>
      </c>
      <c r="H265" s="34">
        <v>0</v>
      </c>
      <c r="I265" s="34">
        <v>0</v>
      </c>
      <c r="J265" s="4"/>
    </row>
    <row r="266" spans="2:10" ht="28.5" customHeight="1" x14ac:dyDescent="0.25">
      <c r="B266" s="15" t="s">
        <v>166</v>
      </c>
      <c r="C266" s="18" t="s">
        <v>167</v>
      </c>
      <c r="D266" s="20"/>
      <c r="E266" s="34">
        <f>E267</f>
        <v>0</v>
      </c>
      <c r="F266" s="34">
        <f t="shared" ref="F266:G266" si="123">F267</f>
        <v>0</v>
      </c>
      <c r="G266" s="34">
        <f t="shared" si="123"/>
        <v>0</v>
      </c>
      <c r="H266" s="34">
        <f>H267</f>
        <v>0</v>
      </c>
      <c r="I266" s="34">
        <f>I267</f>
        <v>0</v>
      </c>
      <c r="J266" s="4"/>
    </row>
    <row r="267" spans="2:10" ht="26.25" customHeight="1" x14ac:dyDescent="0.25">
      <c r="B267" s="15" t="s">
        <v>56</v>
      </c>
      <c r="C267" s="18" t="s">
        <v>168</v>
      </c>
      <c r="D267" s="20"/>
      <c r="E267" s="34">
        <f t="shared" ref="E267:I267" si="124">E268+E270</f>
        <v>0</v>
      </c>
      <c r="F267" s="34">
        <f t="shared" si="124"/>
        <v>0</v>
      </c>
      <c r="G267" s="34">
        <f t="shared" si="124"/>
        <v>0</v>
      </c>
      <c r="H267" s="34">
        <f t="shared" si="124"/>
        <v>0</v>
      </c>
      <c r="I267" s="34">
        <f t="shared" si="124"/>
        <v>0</v>
      </c>
      <c r="J267" s="4"/>
    </row>
    <row r="268" spans="2:10" ht="27.75" customHeight="1" x14ac:dyDescent="0.25">
      <c r="B268" s="16" t="s">
        <v>24</v>
      </c>
      <c r="C268" s="18" t="s">
        <v>168</v>
      </c>
      <c r="D268" s="20">
        <v>200</v>
      </c>
      <c r="E268" s="21">
        <f t="shared" ref="E268:I268" si="125">E269</f>
        <v>0</v>
      </c>
      <c r="F268" s="21">
        <f t="shared" si="125"/>
        <v>0</v>
      </c>
      <c r="G268" s="21">
        <f>G269</f>
        <v>0</v>
      </c>
      <c r="H268" s="21">
        <f t="shared" si="125"/>
        <v>0</v>
      </c>
      <c r="I268" s="21">
        <f t="shared" si="125"/>
        <v>0</v>
      </c>
      <c r="J268" s="4"/>
    </row>
    <row r="269" spans="2:10" ht="29.25" customHeight="1" x14ac:dyDescent="0.25">
      <c r="B269" s="16" t="s">
        <v>1</v>
      </c>
      <c r="C269" s="18" t="s">
        <v>168</v>
      </c>
      <c r="D269" s="20">
        <v>240</v>
      </c>
      <c r="E269" s="21"/>
      <c r="F269" s="21"/>
      <c r="G269" s="34">
        <f>E269+F269</f>
        <v>0</v>
      </c>
      <c r="H269" s="21"/>
      <c r="I269" s="21"/>
      <c r="J269" s="4"/>
    </row>
    <row r="270" spans="2:10" ht="23.25" customHeight="1" x14ac:dyDescent="0.25">
      <c r="B270" s="15" t="s">
        <v>12</v>
      </c>
      <c r="C270" s="18" t="s">
        <v>168</v>
      </c>
      <c r="D270" s="20">
        <v>500</v>
      </c>
      <c r="E270" s="34">
        <f t="shared" ref="E270:I270" si="126">E271</f>
        <v>0</v>
      </c>
      <c r="F270" s="34">
        <f t="shared" si="126"/>
        <v>0</v>
      </c>
      <c r="G270" s="34">
        <f t="shared" si="126"/>
        <v>0</v>
      </c>
      <c r="H270" s="34">
        <f t="shared" si="126"/>
        <v>0</v>
      </c>
      <c r="I270" s="34">
        <f t="shared" si="126"/>
        <v>0</v>
      </c>
      <c r="J270" s="4"/>
    </row>
    <row r="271" spans="2:10" ht="29.25" customHeight="1" x14ac:dyDescent="0.25">
      <c r="B271" s="16" t="s">
        <v>11</v>
      </c>
      <c r="C271" s="18" t="s">
        <v>168</v>
      </c>
      <c r="D271" s="20">
        <v>540</v>
      </c>
      <c r="E271" s="34"/>
      <c r="F271" s="45"/>
      <c r="G271" s="34">
        <f>E271+F271</f>
        <v>0</v>
      </c>
      <c r="H271" s="34"/>
      <c r="I271" s="34"/>
      <c r="J271" s="4"/>
    </row>
    <row r="272" spans="2:10" ht="24" x14ac:dyDescent="0.25">
      <c r="B272" s="56" t="s">
        <v>224</v>
      </c>
      <c r="C272" s="52" t="s">
        <v>169</v>
      </c>
      <c r="D272" s="20"/>
      <c r="E272" s="34">
        <f>E273+E281</f>
        <v>31038.799999999999</v>
      </c>
      <c r="F272" s="34">
        <f t="shared" ref="F272:G272" si="127">F273+F281</f>
        <v>0</v>
      </c>
      <c r="G272" s="34">
        <f t="shared" si="127"/>
        <v>31038.799999999999</v>
      </c>
      <c r="H272" s="34">
        <f>H273+H281</f>
        <v>28185.9</v>
      </c>
      <c r="I272" s="34">
        <f>I273+I281</f>
        <v>28252.799999999999</v>
      </c>
      <c r="J272" s="4"/>
    </row>
    <row r="273" spans="2:10" ht="24" x14ac:dyDescent="0.25">
      <c r="B273" s="38" t="s">
        <v>171</v>
      </c>
      <c r="C273" s="40" t="s">
        <v>170</v>
      </c>
      <c r="D273" s="20"/>
      <c r="E273" s="34">
        <f t="shared" ref="E273:F274" si="128">E275+E278</f>
        <v>170</v>
      </c>
      <c r="F273" s="34">
        <f t="shared" si="128"/>
        <v>0</v>
      </c>
      <c r="G273" s="34">
        <f>G275+G278</f>
        <v>170</v>
      </c>
      <c r="H273" s="34">
        <f t="shared" ref="H273:I273" si="129">H275+H278</f>
        <v>0</v>
      </c>
      <c r="I273" s="34">
        <f t="shared" si="129"/>
        <v>0</v>
      </c>
      <c r="J273" s="4"/>
    </row>
    <row r="274" spans="2:10" x14ac:dyDescent="0.25">
      <c r="B274" s="38" t="s">
        <v>173</v>
      </c>
      <c r="C274" s="40" t="s">
        <v>172</v>
      </c>
      <c r="D274" s="20"/>
      <c r="E274" s="34">
        <f t="shared" si="128"/>
        <v>170</v>
      </c>
      <c r="F274" s="34">
        <f t="shared" si="128"/>
        <v>0</v>
      </c>
      <c r="G274" s="34">
        <f>G276+G279</f>
        <v>170</v>
      </c>
      <c r="H274" s="34">
        <f t="shared" ref="H274:I274" si="130">H276+H279</f>
        <v>0</v>
      </c>
      <c r="I274" s="34">
        <f t="shared" si="130"/>
        <v>0</v>
      </c>
      <c r="J274" s="4"/>
    </row>
    <row r="275" spans="2:10" ht="24" x14ac:dyDescent="0.25">
      <c r="B275" s="38" t="s">
        <v>175</v>
      </c>
      <c r="C275" s="40" t="s">
        <v>174</v>
      </c>
      <c r="D275" s="20"/>
      <c r="E275" s="34">
        <f t="shared" ref="E275:I276" si="131">E276</f>
        <v>161.5</v>
      </c>
      <c r="F275" s="34">
        <f t="shared" si="131"/>
        <v>0</v>
      </c>
      <c r="G275" s="34">
        <f t="shared" si="131"/>
        <v>161.5</v>
      </c>
      <c r="H275" s="34">
        <f t="shared" si="131"/>
        <v>0</v>
      </c>
      <c r="I275" s="34">
        <f t="shared" si="131"/>
        <v>0</v>
      </c>
      <c r="J275" s="4"/>
    </row>
    <row r="276" spans="2:10" ht="24" x14ac:dyDescent="0.25">
      <c r="B276" s="16" t="s">
        <v>24</v>
      </c>
      <c r="C276" s="40" t="s">
        <v>174</v>
      </c>
      <c r="D276" s="20">
        <v>200</v>
      </c>
      <c r="E276" s="34">
        <f t="shared" si="131"/>
        <v>161.5</v>
      </c>
      <c r="F276" s="34">
        <f t="shared" si="131"/>
        <v>0</v>
      </c>
      <c r="G276" s="34">
        <f t="shared" si="131"/>
        <v>161.5</v>
      </c>
      <c r="H276" s="34">
        <f t="shared" si="131"/>
        <v>0</v>
      </c>
      <c r="I276" s="34">
        <f t="shared" si="131"/>
        <v>0</v>
      </c>
    </row>
    <row r="277" spans="2:10" ht="24" x14ac:dyDescent="0.25">
      <c r="B277" s="39" t="s">
        <v>1</v>
      </c>
      <c r="C277" s="40" t="s">
        <v>174</v>
      </c>
      <c r="D277" s="62">
        <v>240</v>
      </c>
      <c r="E277" s="34">
        <v>161.5</v>
      </c>
      <c r="F277" s="34"/>
      <c r="G277" s="34">
        <f>E277+F277</f>
        <v>161.5</v>
      </c>
      <c r="H277" s="34">
        <v>0</v>
      </c>
      <c r="I277" s="34">
        <v>0</v>
      </c>
      <c r="J277" s="4"/>
    </row>
    <row r="278" spans="2:10" ht="24" x14ac:dyDescent="0.25">
      <c r="B278" s="39" t="s">
        <v>176</v>
      </c>
      <c r="C278" s="41" t="s">
        <v>214</v>
      </c>
      <c r="D278" s="20"/>
      <c r="E278" s="34">
        <f t="shared" ref="E278:I279" si="132">E279</f>
        <v>8.5</v>
      </c>
      <c r="F278" s="34">
        <f t="shared" si="132"/>
        <v>0</v>
      </c>
      <c r="G278" s="34">
        <f t="shared" si="132"/>
        <v>8.5</v>
      </c>
      <c r="H278" s="34">
        <f t="shared" si="132"/>
        <v>0</v>
      </c>
      <c r="I278" s="34">
        <f t="shared" si="132"/>
        <v>0</v>
      </c>
      <c r="J278" s="4"/>
    </row>
    <row r="279" spans="2:10" ht="24" x14ac:dyDescent="0.25">
      <c r="B279" s="16" t="s">
        <v>24</v>
      </c>
      <c r="C279" s="41" t="s">
        <v>214</v>
      </c>
      <c r="D279" s="20">
        <v>200</v>
      </c>
      <c r="E279" s="34">
        <f t="shared" si="132"/>
        <v>8.5</v>
      </c>
      <c r="F279" s="34">
        <f t="shared" si="132"/>
        <v>0</v>
      </c>
      <c r="G279" s="34">
        <f t="shared" si="132"/>
        <v>8.5</v>
      </c>
      <c r="H279" s="34">
        <f t="shared" si="132"/>
        <v>0</v>
      </c>
      <c r="I279" s="34">
        <f t="shared" si="132"/>
        <v>0</v>
      </c>
    </row>
    <row r="280" spans="2:10" ht="24" x14ac:dyDescent="0.25">
      <c r="B280" s="39" t="s">
        <v>1</v>
      </c>
      <c r="C280" s="41" t="s">
        <v>214</v>
      </c>
      <c r="D280" s="62">
        <v>240</v>
      </c>
      <c r="E280" s="34">
        <v>8.5</v>
      </c>
      <c r="F280" s="34"/>
      <c r="G280" s="34">
        <f>E280+F280</f>
        <v>8.5</v>
      </c>
      <c r="H280" s="34">
        <v>0</v>
      </c>
      <c r="I280" s="34">
        <v>0</v>
      </c>
      <c r="J280" s="4"/>
    </row>
    <row r="281" spans="2:10" x14ac:dyDescent="0.25">
      <c r="B281" s="15" t="s">
        <v>178</v>
      </c>
      <c r="C281" s="18" t="s">
        <v>177</v>
      </c>
      <c r="D281" s="20"/>
      <c r="E281" s="34">
        <f>E282</f>
        <v>30868.799999999999</v>
      </c>
      <c r="F281" s="45">
        <f t="shared" ref="F281:G281" si="133">F282</f>
        <v>0</v>
      </c>
      <c r="G281" s="34">
        <f t="shared" si="133"/>
        <v>30868.799999999999</v>
      </c>
      <c r="H281" s="34">
        <f>H282</f>
        <v>28185.9</v>
      </c>
      <c r="I281" s="34">
        <f>I282</f>
        <v>28252.799999999999</v>
      </c>
      <c r="J281" s="4"/>
    </row>
    <row r="282" spans="2:10" ht="24" x14ac:dyDescent="0.25">
      <c r="B282" s="15" t="s">
        <v>82</v>
      </c>
      <c r="C282" s="18" t="s">
        <v>179</v>
      </c>
      <c r="D282" s="20"/>
      <c r="E282" s="34">
        <f>E283</f>
        <v>30868.799999999999</v>
      </c>
      <c r="F282" s="45">
        <f t="shared" ref="F282:G282" si="134">F283</f>
        <v>0</v>
      </c>
      <c r="G282" s="34">
        <f t="shared" si="134"/>
        <v>30868.799999999999</v>
      </c>
      <c r="H282" s="34">
        <f>H283</f>
        <v>28185.9</v>
      </c>
      <c r="I282" s="34">
        <f>I283</f>
        <v>28252.799999999999</v>
      </c>
      <c r="J282" s="4"/>
    </row>
    <row r="283" spans="2:10" x14ac:dyDescent="0.25">
      <c r="B283" s="15" t="s">
        <v>83</v>
      </c>
      <c r="C283" s="18" t="s">
        <v>180</v>
      </c>
      <c r="D283" s="20"/>
      <c r="E283" s="34">
        <f>E284+E286+E288</f>
        <v>30868.799999999999</v>
      </c>
      <c r="F283" s="45">
        <f t="shared" ref="F283:G283" si="135">F284+F286+F288</f>
        <v>0</v>
      </c>
      <c r="G283" s="34">
        <f t="shared" si="135"/>
        <v>30868.799999999999</v>
      </c>
      <c r="H283" s="34">
        <f>H284+H286+H288</f>
        <v>28185.9</v>
      </c>
      <c r="I283" s="34">
        <f>I284+I286+I288</f>
        <v>28252.799999999999</v>
      </c>
      <c r="J283" s="4"/>
    </row>
    <row r="284" spans="2:10" ht="36" x14ac:dyDescent="0.25">
      <c r="B284" s="16" t="s">
        <v>3</v>
      </c>
      <c r="C284" s="18" t="s">
        <v>180</v>
      </c>
      <c r="D284" s="20">
        <v>100</v>
      </c>
      <c r="E284" s="34">
        <f t="shared" ref="E284:I284" si="136">E285</f>
        <v>27575.8</v>
      </c>
      <c r="F284" s="45">
        <f t="shared" si="136"/>
        <v>0</v>
      </c>
      <c r="G284" s="34">
        <f>G285</f>
        <v>27575.8</v>
      </c>
      <c r="H284" s="34">
        <f t="shared" si="136"/>
        <v>28185.9</v>
      </c>
      <c r="I284" s="34">
        <f t="shared" si="136"/>
        <v>28252.799999999999</v>
      </c>
    </row>
    <row r="285" spans="2:10" x14ac:dyDescent="0.25">
      <c r="B285" s="16" t="s">
        <v>26</v>
      </c>
      <c r="C285" s="18" t="s">
        <v>180</v>
      </c>
      <c r="D285" s="20">
        <v>110</v>
      </c>
      <c r="E285" s="34">
        <v>27575.8</v>
      </c>
      <c r="F285" s="45"/>
      <c r="G285" s="34">
        <f>E285+F285</f>
        <v>27575.8</v>
      </c>
      <c r="H285" s="72">
        <f>29685.9-1500</f>
        <v>28185.9</v>
      </c>
      <c r="I285" s="34">
        <v>28252.799999999999</v>
      </c>
      <c r="J285" s="4"/>
    </row>
    <row r="286" spans="2:10" ht="24" x14ac:dyDescent="0.25">
      <c r="B286" s="16" t="s">
        <v>24</v>
      </c>
      <c r="C286" s="18" t="s">
        <v>180</v>
      </c>
      <c r="D286" s="20">
        <v>200</v>
      </c>
      <c r="E286" s="34">
        <f t="shared" ref="E286:I286" si="137">E287</f>
        <v>3052.7</v>
      </c>
      <c r="F286" s="34">
        <f t="shared" si="137"/>
        <v>0</v>
      </c>
      <c r="G286" s="34">
        <f>G287</f>
        <v>3052.7</v>
      </c>
      <c r="H286" s="34">
        <f t="shared" si="137"/>
        <v>0</v>
      </c>
      <c r="I286" s="34">
        <f t="shared" si="137"/>
        <v>0</v>
      </c>
      <c r="J286" s="4"/>
    </row>
    <row r="287" spans="2:10" ht="24" x14ac:dyDescent="0.25">
      <c r="B287" s="16" t="s">
        <v>1</v>
      </c>
      <c r="C287" s="18" t="s">
        <v>180</v>
      </c>
      <c r="D287" s="20">
        <v>240</v>
      </c>
      <c r="E287" s="34">
        <v>3052.7</v>
      </c>
      <c r="F287" s="68"/>
      <c r="G287" s="34">
        <f>E287+F287</f>
        <v>3052.7</v>
      </c>
      <c r="H287" s="34">
        <v>0</v>
      </c>
      <c r="I287" s="34">
        <v>0</v>
      </c>
      <c r="J287" s="4"/>
    </row>
    <row r="288" spans="2:10" x14ac:dyDescent="0.25">
      <c r="B288" s="16" t="s">
        <v>7</v>
      </c>
      <c r="C288" s="18" t="s">
        <v>180</v>
      </c>
      <c r="D288" s="20">
        <v>800</v>
      </c>
      <c r="E288" s="34">
        <f t="shared" ref="E288:F288" si="138">E289+E290</f>
        <v>240.3</v>
      </c>
      <c r="F288" s="34">
        <f t="shared" si="138"/>
        <v>0</v>
      </c>
      <c r="G288" s="34">
        <f>G289+G290</f>
        <v>240.3</v>
      </c>
      <c r="H288" s="34">
        <f t="shared" ref="H288:I288" si="139">H289+H290</f>
        <v>0</v>
      </c>
      <c r="I288" s="34">
        <f t="shared" si="139"/>
        <v>0</v>
      </c>
      <c r="J288" s="4"/>
    </row>
    <row r="289" spans="2:10" x14ac:dyDescent="0.25">
      <c r="B289" s="16" t="s">
        <v>27</v>
      </c>
      <c r="C289" s="18" t="s">
        <v>180</v>
      </c>
      <c r="D289" s="20">
        <v>830</v>
      </c>
      <c r="E289" s="21"/>
      <c r="F289" s="21"/>
      <c r="G289" s="34">
        <f>E289+F289</f>
        <v>0</v>
      </c>
      <c r="H289" s="21"/>
      <c r="I289" s="21"/>
      <c r="J289" s="4"/>
    </row>
    <row r="290" spans="2:10" x14ac:dyDescent="0.25">
      <c r="B290" s="16" t="s">
        <v>6</v>
      </c>
      <c r="C290" s="18" t="s">
        <v>180</v>
      </c>
      <c r="D290" s="20">
        <v>850</v>
      </c>
      <c r="E290" s="34">
        <v>240.3</v>
      </c>
      <c r="F290" s="34"/>
      <c r="G290" s="34">
        <f>E290+F290</f>
        <v>240.3</v>
      </c>
      <c r="H290" s="34">
        <v>0</v>
      </c>
      <c r="I290" s="34">
        <v>0</v>
      </c>
      <c r="J290" s="4"/>
    </row>
    <row r="291" spans="2:10" ht="24" x14ac:dyDescent="0.25">
      <c r="B291" s="54" t="s">
        <v>182</v>
      </c>
      <c r="C291" s="52" t="s">
        <v>181</v>
      </c>
      <c r="D291" s="20"/>
      <c r="E291" s="34">
        <f t="shared" ref="E291:I293" si="140">E292</f>
        <v>100</v>
      </c>
      <c r="F291" s="34">
        <f t="shared" si="140"/>
        <v>0</v>
      </c>
      <c r="G291" s="34">
        <f t="shared" si="140"/>
        <v>100</v>
      </c>
      <c r="H291" s="34">
        <f t="shared" si="140"/>
        <v>0</v>
      </c>
      <c r="I291" s="34">
        <f t="shared" si="140"/>
        <v>0</v>
      </c>
      <c r="J291" s="4"/>
    </row>
    <row r="292" spans="2:10" x14ac:dyDescent="0.25">
      <c r="B292" s="15" t="s">
        <v>178</v>
      </c>
      <c r="C292" s="18" t="s">
        <v>183</v>
      </c>
      <c r="D292" s="20"/>
      <c r="E292" s="34">
        <f t="shared" si="140"/>
        <v>100</v>
      </c>
      <c r="F292" s="34">
        <f t="shared" si="140"/>
        <v>0</v>
      </c>
      <c r="G292" s="34">
        <f t="shared" si="140"/>
        <v>100</v>
      </c>
      <c r="H292" s="34">
        <f t="shared" si="140"/>
        <v>0</v>
      </c>
      <c r="I292" s="34">
        <f t="shared" si="140"/>
        <v>0</v>
      </c>
      <c r="J292" s="4"/>
    </row>
    <row r="293" spans="2:10" ht="24" x14ac:dyDescent="0.25">
      <c r="B293" s="15" t="s">
        <v>184</v>
      </c>
      <c r="C293" s="18" t="s">
        <v>185</v>
      </c>
      <c r="D293" s="20"/>
      <c r="E293" s="34">
        <f t="shared" si="140"/>
        <v>100</v>
      </c>
      <c r="F293" s="34">
        <f t="shared" si="140"/>
        <v>0</v>
      </c>
      <c r="G293" s="34">
        <f t="shared" si="140"/>
        <v>100</v>
      </c>
      <c r="H293" s="34">
        <f t="shared" si="140"/>
        <v>0</v>
      </c>
      <c r="I293" s="34">
        <f t="shared" si="140"/>
        <v>0</v>
      </c>
      <c r="J293" s="4"/>
    </row>
    <row r="294" spans="2:10" x14ac:dyDescent="0.25">
      <c r="B294" s="15" t="s">
        <v>56</v>
      </c>
      <c r="C294" s="18" t="s">
        <v>186</v>
      </c>
      <c r="D294" s="37"/>
      <c r="E294" s="34">
        <f t="shared" ref="E294:F294" si="141">E295+E297</f>
        <v>100</v>
      </c>
      <c r="F294" s="34">
        <f t="shared" si="141"/>
        <v>0</v>
      </c>
      <c r="G294" s="34">
        <f>G295+G297</f>
        <v>100</v>
      </c>
      <c r="H294" s="34">
        <f t="shared" ref="H294:I294" si="142">H295+H297</f>
        <v>0</v>
      </c>
      <c r="I294" s="34">
        <f t="shared" si="142"/>
        <v>0</v>
      </c>
      <c r="J294" s="4"/>
    </row>
    <row r="295" spans="2:10" ht="36" x14ac:dyDescent="0.25">
      <c r="B295" s="15" t="s">
        <v>3</v>
      </c>
      <c r="C295" s="18" t="s">
        <v>186</v>
      </c>
      <c r="D295" s="20">
        <v>100</v>
      </c>
      <c r="E295" s="34">
        <f t="shared" ref="E295:I295" si="143">E296</f>
        <v>100</v>
      </c>
      <c r="F295" s="34">
        <f t="shared" si="143"/>
        <v>0</v>
      </c>
      <c r="G295" s="34">
        <f>G296</f>
        <v>100</v>
      </c>
      <c r="H295" s="34">
        <f t="shared" si="143"/>
        <v>0</v>
      </c>
      <c r="I295" s="34">
        <f t="shared" si="143"/>
        <v>0</v>
      </c>
    </row>
    <row r="296" spans="2:10" x14ac:dyDescent="0.25">
      <c r="B296" s="16" t="s">
        <v>26</v>
      </c>
      <c r="C296" s="18" t="s">
        <v>186</v>
      </c>
      <c r="D296" s="37">
        <v>110</v>
      </c>
      <c r="E296" s="34">
        <v>100</v>
      </c>
      <c r="F296" s="34"/>
      <c r="G296" s="34">
        <f>E296+F296</f>
        <v>100</v>
      </c>
      <c r="H296" s="72">
        <f>100-100</f>
        <v>0</v>
      </c>
      <c r="I296" s="34">
        <v>0</v>
      </c>
      <c r="J296" s="4"/>
    </row>
    <row r="297" spans="2:10" ht="24" x14ac:dyDescent="0.25">
      <c r="B297" s="16" t="s">
        <v>24</v>
      </c>
      <c r="C297" s="18" t="s">
        <v>186</v>
      </c>
      <c r="D297" s="20">
        <v>200</v>
      </c>
      <c r="E297" s="34">
        <f t="shared" ref="E297:I297" si="144">E298</f>
        <v>0</v>
      </c>
      <c r="F297" s="34">
        <f t="shared" si="144"/>
        <v>0</v>
      </c>
      <c r="G297" s="34">
        <f>G298</f>
        <v>0</v>
      </c>
      <c r="H297" s="34">
        <f t="shared" si="144"/>
        <v>0</v>
      </c>
      <c r="I297" s="34">
        <f t="shared" si="144"/>
        <v>0</v>
      </c>
      <c r="J297" s="4"/>
    </row>
    <row r="298" spans="2:10" ht="24" x14ac:dyDescent="0.25">
      <c r="B298" s="16" t="s">
        <v>1</v>
      </c>
      <c r="C298" s="18" t="s">
        <v>186</v>
      </c>
      <c r="D298" s="20">
        <v>240</v>
      </c>
      <c r="E298" s="34"/>
      <c r="F298" s="34"/>
      <c r="G298" s="34">
        <f>E298+F298</f>
        <v>0</v>
      </c>
      <c r="H298" s="34"/>
      <c r="I298" s="34"/>
      <c r="J298" s="4"/>
    </row>
    <row r="299" spans="2:10" x14ac:dyDescent="0.25">
      <c r="B299" s="54" t="s">
        <v>215</v>
      </c>
      <c r="C299" s="50" t="s">
        <v>187</v>
      </c>
      <c r="D299" s="20"/>
      <c r="E299" s="34">
        <f>E300+E304+E311</f>
        <v>1962.6</v>
      </c>
      <c r="F299" s="34">
        <f t="shared" ref="F299:G299" si="145">F300+F304+F311</f>
        <v>0</v>
      </c>
      <c r="G299" s="34">
        <f t="shared" si="145"/>
        <v>1962.6</v>
      </c>
      <c r="H299" s="34">
        <f>H300+H304+H311</f>
        <v>6077.2</v>
      </c>
      <c r="I299" s="34">
        <f>I300+I304+I311</f>
        <v>10244.4</v>
      </c>
      <c r="J299" s="4"/>
    </row>
    <row r="300" spans="2:10" ht="24" x14ac:dyDescent="0.25">
      <c r="B300" s="15" t="s">
        <v>34</v>
      </c>
      <c r="C300" s="29" t="s">
        <v>188</v>
      </c>
      <c r="D300" s="20"/>
      <c r="E300" s="34">
        <f t="shared" ref="E300:I302" si="146">E301</f>
        <v>100.8</v>
      </c>
      <c r="F300" s="34">
        <f t="shared" si="146"/>
        <v>0</v>
      </c>
      <c r="G300" s="34">
        <f t="shared" si="146"/>
        <v>100.8</v>
      </c>
      <c r="H300" s="34">
        <f t="shared" si="146"/>
        <v>0</v>
      </c>
      <c r="I300" s="34">
        <f t="shared" si="146"/>
        <v>0</v>
      </c>
      <c r="J300" s="4"/>
    </row>
    <row r="301" spans="2:10" ht="33.75" customHeight="1" x14ac:dyDescent="0.25">
      <c r="B301" s="15" t="s">
        <v>94</v>
      </c>
      <c r="C301" s="29" t="s">
        <v>189</v>
      </c>
      <c r="D301" s="20"/>
      <c r="E301" s="34">
        <f t="shared" si="146"/>
        <v>100.8</v>
      </c>
      <c r="F301" s="34">
        <f t="shared" si="146"/>
        <v>0</v>
      </c>
      <c r="G301" s="34">
        <f t="shared" si="146"/>
        <v>100.8</v>
      </c>
      <c r="H301" s="34">
        <f t="shared" si="146"/>
        <v>0</v>
      </c>
      <c r="I301" s="34">
        <f t="shared" si="146"/>
        <v>0</v>
      </c>
      <c r="J301" s="4"/>
    </row>
    <row r="302" spans="2:10" x14ac:dyDescent="0.25">
      <c r="B302" s="15" t="s">
        <v>12</v>
      </c>
      <c r="C302" s="29" t="s">
        <v>189</v>
      </c>
      <c r="D302" s="20">
        <v>500</v>
      </c>
      <c r="E302" s="34">
        <f t="shared" si="146"/>
        <v>100.8</v>
      </c>
      <c r="F302" s="34">
        <f t="shared" si="146"/>
        <v>0</v>
      </c>
      <c r="G302" s="34">
        <f t="shared" si="146"/>
        <v>100.8</v>
      </c>
      <c r="H302" s="34">
        <f t="shared" si="146"/>
        <v>0</v>
      </c>
      <c r="I302" s="34">
        <f t="shared" si="146"/>
        <v>0</v>
      </c>
      <c r="J302" s="4"/>
    </row>
    <row r="303" spans="2:10" x14ac:dyDescent="0.25">
      <c r="B303" s="16" t="s">
        <v>11</v>
      </c>
      <c r="C303" s="29" t="s">
        <v>189</v>
      </c>
      <c r="D303" s="20">
        <v>540</v>
      </c>
      <c r="E303" s="34">
        <v>100.8</v>
      </c>
      <c r="F303" s="34"/>
      <c r="G303" s="34">
        <f>E303+F303</f>
        <v>100.8</v>
      </c>
      <c r="H303" s="34">
        <v>0</v>
      </c>
      <c r="I303" s="34">
        <v>0</v>
      </c>
      <c r="J303" s="4"/>
    </row>
    <row r="304" spans="2:10" ht="24" x14ac:dyDescent="0.25">
      <c r="B304" s="16" t="s">
        <v>191</v>
      </c>
      <c r="C304" s="29" t="s">
        <v>190</v>
      </c>
      <c r="D304" s="20"/>
      <c r="E304" s="34">
        <f>E305+E308</f>
        <v>0</v>
      </c>
      <c r="F304" s="34"/>
      <c r="G304" s="34"/>
      <c r="H304" s="34">
        <f>H305+H308</f>
        <v>3963.2</v>
      </c>
      <c r="I304" s="34">
        <f>I305+I308</f>
        <v>8052.3</v>
      </c>
      <c r="J304" s="4"/>
    </row>
    <row r="305" spans="1:10" x14ac:dyDescent="0.25">
      <c r="B305" s="15" t="s">
        <v>193</v>
      </c>
      <c r="C305" s="18" t="s">
        <v>192</v>
      </c>
      <c r="D305" s="20"/>
      <c r="E305" s="34">
        <f t="shared" ref="E305:I309" si="147">E306</f>
        <v>0</v>
      </c>
      <c r="F305" s="34">
        <f t="shared" si="147"/>
        <v>0</v>
      </c>
      <c r="G305" s="34">
        <f t="shared" si="147"/>
        <v>0</v>
      </c>
      <c r="H305" s="34">
        <f t="shared" si="147"/>
        <v>3963.2</v>
      </c>
      <c r="I305" s="34">
        <f t="shared" si="147"/>
        <v>8052.3</v>
      </c>
    </row>
    <row r="306" spans="1:10" x14ac:dyDescent="0.25">
      <c r="B306" s="27" t="s">
        <v>7</v>
      </c>
      <c r="C306" s="18" t="s">
        <v>192</v>
      </c>
      <c r="D306" s="20">
        <v>800</v>
      </c>
      <c r="E306" s="34">
        <f t="shared" si="147"/>
        <v>0</v>
      </c>
      <c r="F306" s="34">
        <f t="shared" si="147"/>
        <v>0</v>
      </c>
      <c r="G306" s="34">
        <f t="shared" si="147"/>
        <v>0</v>
      </c>
      <c r="H306" s="34">
        <f t="shared" si="147"/>
        <v>3963.2</v>
      </c>
      <c r="I306" s="34">
        <f t="shared" si="147"/>
        <v>8052.3</v>
      </c>
    </row>
    <row r="307" spans="1:10" x14ac:dyDescent="0.25">
      <c r="B307" s="16" t="s">
        <v>16</v>
      </c>
      <c r="C307" s="18" t="s">
        <v>192</v>
      </c>
      <c r="D307" s="20">
        <v>870</v>
      </c>
      <c r="E307" s="21">
        <v>0</v>
      </c>
      <c r="F307" s="21"/>
      <c r="G307" s="34">
        <f>E307+F307</f>
        <v>0</v>
      </c>
      <c r="H307" s="21">
        <v>3963.2</v>
      </c>
      <c r="I307" s="21">
        <v>8052.3</v>
      </c>
    </row>
    <row r="308" spans="1:10" ht="17.45" customHeight="1" x14ac:dyDescent="0.25">
      <c r="B308" s="15" t="s">
        <v>194</v>
      </c>
      <c r="C308" s="29" t="s">
        <v>195</v>
      </c>
      <c r="D308" s="20"/>
      <c r="E308" s="34">
        <f t="shared" si="147"/>
        <v>0</v>
      </c>
      <c r="F308" s="34">
        <f t="shared" si="147"/>
        <v>0</v>
      </c>
      <c r="G308" s="34">
        <f t="shared" si="147"/>
        <v>0</v>
      </c>
      <c r="H308" s="34">
        <f t="shared" si="147"/>
        <v>0</v>
      </c>
      <c r="I308" s="34">
        <f t="shared" si="147"/>
        <v>0</v>
      </c>
      <c r="J308" s="4"/>
    </row>
    <row r="309" spans="1:10" x14ac:dyDescent="0.25">
      <c r="B309" s="15" t="s">
        <v>7</v>
      </c>
      <c r="C309" s="29" t="s">
        <v>195</v>
      </c>
      <c r="D309" s="20">
        <v>800</v>
      </c>
      <c r="E309" s="34">
        <f t="shared" si="147"/>
        <v>0</v>
      </c>
      <c r="F309" s="34">
        <f t="shared" si="147"/>
        <v>0</v>
      </c>
      <c r="G309" s="34">
        <f t="shared" si="147"/>
        <v>0</v>
      </c>
      <c r="H309" s="34">
        <f t="shared" si="147"/>
        <v>0</v>
      </c>
      <c r="I309" s="34">
        <f t="shared" si="147"/>
        <v>0</v>
      </c>
      <c r="J309" s="4"/>
    </row>
    <row r="310" spans="1:10" x14ac:dyDescent="0.25">
      <c r="B310" s="16" t="s">
        <v>41</v>
      </c>
      <c r="C310" s="29" t="s">
        <v>195</v>
      </c>
      <c r="D310" s="20">
        <v>880</v>
      </c>
      <c r="E310" s="34">
        <v>0</v>
      </c>
      <c r="F310" s="34"/>
      <c r="G310" s="34">
        <f>E310+F310</f>
        <v>0</v>
      </c>
      <c r="H310" s="34">
        <v>0</v>
      </c>
      <c r="I310" s="34">
        <v>0</v>
      </c>
      <c r="J310" s="4"/>
    </row>
    <row r="311" spans="1:10" ht="36" x14ac:dyDescent="0.25">
      <c r="B311" s="15" t="s">
        <v>198</v>
      </c>
      <c r="C311" s="29" t="s">
        <v>197</v>
      </c>
      <c r="D311" s="20"/>
      <c r="E311" s="34">
        <f t="shared" ref="E311:I311" si="148">E312</f>
        <v>1861.8</v>
      </c>
      <c r="F311" s="34">
        <f t="shared" si="148"/>
        <v>0</v>
      </c>
      <c r="G311" s="34">
        <f>G312</f>
        <v>1861.8</v>
      </c>
      <c r="H311" s="34">
        <f t="shared" si="148"/>
        <v>2114</v>
      </c>
      <c r="I311" s="34">
        <f t="shared" si="148"/>
        <v>2192.1</v>
      </c>
      <c r="J311" s="4"/>
    </row>
    <row r="312" spans="1:10" ht="24" x14ac:dyDescent="0.25">
      <c r="B312" s="15" t="s">
        <v>200</v>
      </c>
      <c r="C312" s="29" t="s">
        <v>199</v>
      </c>
      <c r="D312" s="20"/>
      <c r="E312" s="34">
        <f t="shared" ref="E312:F312" si="149">E313+E315</f>
        <v>1861.8</v>
      </c>
      <c r="F312" s="34">
        <f t="shared" si="149"/>
        <v>0</v>
      </c>
      <c r="G312" s="34">
        <f>G313+G315</f>
        <v>1861.8</v>
      </c>
      <c r="H312" s="34">
        <f t="shared" ref="H312:I312" si="150">H313+H315</f>
        <v>2114</v>
      </c>
      <c r="I312" s="34">
        <f t="shared" si="150"/>
        <v>2192.1</v>
      </c>
      <c r="J312" s="4"/>
    </row>
    <row r="313" spans="1:10" ht="36" x14ac:dyDescent="0.25">
      <c r="B313" s="16" t="s">
        <v>3</v>
      </c>
      <c r="C313" s="29" t="s">
        <v>199</v>
      </c>
      <c r="D313" s="20">
        <v>100</v>
      </c>
      <c r="E313" s="34">
        <f t="shared" ref="E313:I313" si="151">E314</f>
        <v>1698.7</v>
      </c>
      <c r="F313" s="34">
        <f t="shared" si="151"/>
        <v>0</v>
      </c>
      <c r="G313" s="34">
        <f>G314</f>
        <v>1698.7</v>
      </c>
      <c r="H313" s="34">
        <f t="shared" si="151"/>
        <v>1785.2</v>
      </c>
      <c r="I313" s="34">
        <f t="shared" si="151"/>
        <v>1874.7</v>
      </c>
      <c r="J313" s="4"/>
    </row>
    <row r="314" spans="1:10" x14ac:dyDescent="0.25">
      <c r="B314" s="16" t="s">
        <v>2</v>
      </c>
      <c r="C314" s="29" t="s">
        <v>199</v>
      </c>
      <c r="D314" s="20">
        <v>120</v>
      </c>
      <c r="E314" s="34">
        <v>1698.7</v>
      </c>
      <c r="F314" s="34"/>
      <c r="G314" s="34">
        <f>E314+F314</f>
        <v>1698.7</v>
      </c>
      <c r="H314" s="34">
        <v>1785.2</v>
      </c>
      <c r="I314" s="34">
        <v>1874.7</v>
      </c>
      <c r="J314" s="4"/>
    </row>
    <row r="315" spans="1:10" ht="24" x14ac:dyDescent="0.25">
      <c r="B315" s="16" t="s">
        <v>24</v>
      </c>
      <c r="C315" s="29" t="s">
        <v>199</v>
      </c>
      <c r="D315" s="20">
        <v>200</v>
      </c>
      <c r="E315" s="34">
        <f t="shared" ref="E315:I315" si="152">E316</f>
        <v>163.1</v>
      </c>
      <c r="F315" s="34">
        <f t="shared" si="152"/>
        <v>0</v>
      </c>
      <c r="G315" s="34">
        <f>G316</f>
        <v>163.1</v>
      </c>
      <c r="H315" s="34">
        <f t="shared" si="152"/>
        <v>328.8</v>
      </c>
      <c r="I315" s="34">
        <f t="shared" si="152"/>
        <v>317.39999999999998</v>
      </c>
      <c r="J315" s="4"/>
    </row>
    <row r="316" spans="1:10" ht="24" x14ac:dyDescent="0.25">
      <c r="B316" s="16" t="s">
        <v>1</v>
      </c>
      <c r="C316" s="29" t="s">
        <v>199</v>
      </c>
      <c r="D316" s="20">
        <v>240</v>
      </c>
      <c r="E316" s="34">
        <v>163.1</v>
      </c>
      <c r="F316" s="34"/>
      <c r="G316" s="34">
        <f>E316+F316</f>
        <v>163.1</v>
      </c>
      <c r="H316" s="68">
        <f>265.2+63.6</f>
        <v>328.8</v>
      </c>
      <c r="I316" s="68">
        <f>253.7+63.7</f>
        <v>317.39999999999998</v>
      </c>
      <c r="J316" s="4"/>
    </row>
    <row r="317" spans="1:10" x14ac:dyDescent="0.25">
      <c r="B317" s="30" t="s">
        <v>0</v>
      </c>
      <c r="C317" s="18"/>
      <c r="D317" s="44">
        <v>1</v>
      </c>
      <c r="E317" s="35">
        <f>E14+E38+E52+E94+E123+E148+E166+E178+E206+E212+E272+E291+E299</f>
        <v>351707.79999999993</v>
      </c>
      <c r="F317" s="35">
        <f>F14+F38+F52+F94+F123+F148+F166+F178+F206+F212+F272+F291+F299</f>
        <v>0</v>
      </c>
      <c r="G317" s="35">
        <f>G14+G38+G52+G94+G123+G148+G166+G178+G206+G212+G272+G291+G299</f>
        <v>252105.79999999996</v>
      </c>
      <c r="H317" s="35">
        <f>H14+H38+H52+H94+H123+H148+H166+H178+H206+H212+H272+H291+H299</f>
        <v>420616.3</v>
      </c>
      <c r="I317" s="35">
        <f>I14+I38+I52+I94+I123+I148+I166+I178+I206+I212+I272+I291+I299</f>
        <v>253553.4</v>
      </c>
      <c r="J317" s="4"/>
    </row>
    <row r="318" spans="1:10" x14ac:dyDescent="0.25">
      <c r="E318" s="64"/>
      <c r="F318" s="64"/>
      <c r="G318" s="64"/>
      <c r="H318" s="64"/>
      <c r="I318" s="64"/>
      <c r="J318" s="58"/>
    </row>
    <row r="319" spans="1:10" x14ac:dyDescent="0.25">
      <c r="A319" s="59"/>
      <c r="B319" s="58"/>
      <c r="C319" s="60"/>
      <c r="D319" s="61"/>
      <c r="E319" s="71">
        <v>351707.8</v>
      </c>
      <c r="H319" s="71"/>
      <c r="I319" s="71"/>
    </row>
    <row r="320" spans="1:10" x14ac:dyDescent="0.25">
      <c r="A320" s="59"/>
      <c r="B320" s="58"/>
      <c r="C320" s="60"/>
      <c r="D320" s="61"/>
      <c r="E320" s="65"/>
      <c r="F320" s="64"/>
      <c r="G320" s="65"/>
      <c r="H320" s="65"/>
      <c r="I320" s="65"/>
    </row>
  </sheetData>
  <autoFilter ref="B13:I317">
    <filterColumn colId="0">
      <colorFilter dxfId="0"/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муниципальные прогр.2026-2027</vt:lpstr>
      <vt:lpstr>'6 муниципальные прогр.2026-2027'!Область_печати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2024-11-15T12:03:29Z</cp:lastPrinted>
  <dcterms:created xsi:type="dcterms:W3CDTF">2014-09-22T11:17:11Z</dcterms:created>
  <dcterms:modified xsi:type="dcterms:W3CDTF">2024-12-20T06:00:53Z</dcterms:modified>
</cp:coreProperties>
</file>