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1668.16968\"/>
    </mc:Choice>
  </mc:AlternateContent>
  <bookViews>
    <workbookView xWindow="-105" yWindow="-105" windowWidth="23250" windowHeight="12570" tabRatio="764"/>
  </bookViews>
  <sheets>
    <sheet name="приложение 1 доходы 2024" sheetId="4" r:id="rId1"/>
  </sheets>
  <definedNames>
    <definedName name="_xlnm._FilterDatabase" localSheetId="0" hidden="1">'приложение 1 доходы 2024'!$B$12:$H$93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4" l="1"/>
  <c r="E86" i="4" l="1"/>
  <c r="G86" i="4"/>
  <c r="E61" i="4" l="1"/>
  <c r="G61" i="4"/>
  <c r="H62" i="4"/>
  <c r="D61" i="4"/>
  <c r="F62" i="4"/>
  <c r="H19" i="4" l="1"/>
  <c r="E19" i="4"/>
  <c r="F19" i="4" s="1"/>
  <c r="G32" i="4" l="1"/>
  <c r="H52" i="4" l="1"/>
  <c r="H53" i="4"/>
  <c r="H51" i="4"/>
  <c r="H63" i="4"/>
  <c r="H61" i="4" s="1"/>
  <c r="H48" i="4"/>
  <c r="H43" i="4"/>
  <c r="H44" i="4"/>
  <c r="H45" i="4"/>
  <c r="H46" i="4"/>
  <c r="H42" i="4"/>
  <c r="H56" i="4"/>
  <c r="H57" i="4"/>
  <c r="H58" i="4"/>
  <c r="H59" i="4"/>
  <c r="H60" i="4"/>
  <c r="H55" i="4"/>
  <c r="H92" i="4"/>
  <c r="H91" i="4" s="1"/>
  <c r="H90" i="4" s="1"/>
  <c r="H89" i="4"/>
  <c r="H87" i="4"/>
  <c r="H86" i="4" s="1"/>
  <c r="H85" i="4"/>
  <c r="H84" i="4" s="1"/>
  <c r="H83" i="4"/>
  <c r="H82" i="4"/>
  <c r="H79" i="4"/>
  <c r="H80" i="4"/>
  <c r="H78" i="4"/>
  <c r="H73" i="4"/>
  <c r="H74" i="4"/>
  <c r="H75" i="4"/>
  <c r="H76" i="4"/>
  <c r="H72" i="4"/>
  <c r="H68" i="4"/>
  <c r="H69" i="4"/>
  <c r="H70" i="4"/>
  <c r="H67" i="4"/>
  <c r="H66" i="4" s="1"/>
  <c r="H39" i="4"/>
  <c r="H38" i="4" s="1"/>
  <c r="H37" i="4"/>
  <c r="H36" i="4"/>
  <c r="H34" i="4"/>
  <c r="H33" i="4"/>
  <c r="H31" i="4"/>
  <c r="H30" i="4" s="1"/>
  <c r="H28" i="4"/>
  <c r="H27" i="4" s="1"/>
  <c r="H26" i="4"/>
  <c r="H25" i="4"/>
  <c r="H24" i="4"/>
  <c r="H23" i="4"/>
  <c r="H17" i="4"/>
  <c r="H18" i="4"/>
  <c r="H20" i="4"/>
  <c r="H16" i="4"/>
  <c r="H88" i="4"/>
  <c r="G91" i="4"/>
  <c r="G90" i="4" s="1"/>
  <c r="G88" i="4"/>
  <c r="G84" i="4"/>
  <c r="G81" i="4"/>
  <c r="G77" i="4"/>
  <c r="G71" i="4"/>
  <c r="G66" i="4"/>
  <c r="G54" i="4"/>
  <c r="G50" i="4"/>
  <c r="G47" i="4"/>
  <c r="G41" i="4"/>
  <c r="G38" i="4"/>
  <c r="G35" i="4"/>
  <c r="G30" i="4"/>
  <c r="G27" i="4"/>
  <c r="G22" i="4"/>
  <c r="G21" i="4" s="1"/>
  <c r="G15" i="4"/>
  <c r="G14" i="4" s="1"/>
  <c r="H50" i="4" l="1"/>
  <c r="H41" i="4"/>
  <c r="H32" i="4"/>
  <c r="H54" i="4"/>
  <c r="H81" i="4"/>
  <c r="H35" i="4"/>
  <c r="H22" i="4"/>
  <c r="H21" i="4" s="1"/>
  <c r="H77" i="4"/>
  <c r="H71" i="4"/>
  <c r="H15" i="4"/>
  <c r="H14" i="4" s="1"/>
  <c r="G29" i="4"/>
  <c r="G13" i="4" s="1"/>
  <c r="G65" i="4"/>
  <c r="G64" i="4" s="1"/>
  <c r="H49" i="4"/>
  <c r="H47" i="4" s="1"/>
  <c r="G93" i="4" l="1"/>
  <c r="H29" i="4"/>
  <c r="H13" i="4" s="1"/>
  <c r="H65" i="4"/>
  <c r="H64" i="4" s="1"/>
  <c r="D47" i="4"/>
  <c r="F92" i="4"/>
  <c r="E91" i="4"/>
  <c r="E90" i="4" s="1"/>
  <c r="D91" i="4"/>
  <c r="D90" i="4" s="1"/>
  <c r="F89" i="4"/>
  <c r="E88" i="4"/>
  <c r="D88" i="4"/>
  <c r="F87" i="4"/>
  <c r="F86" i="4" s="1"/>
  <c r="D86" i="4"/>
  <c r="F85" i="4"/>
  <c r="E84" i="4"/>
  <c r="D84" i="4"/>
  <c r="F83" i="4"/>
  <c r="F82" i="4"/>
  <c r="E81" i="4"/>
  <c r="D81" i="4"/>
  <c r="F80" i="4"/>
  <c r="F79" i="4"/>
  <c r="F78" i="4"/>
  <c r="E77" i="4"/>
  <c r="D77" i="4"/>
  <c r="F76" i="4"/>
  <c r="F75" i="4"/>
  <c r="F74" i="4"/>
  <c r="F73" i="4"/>
  <c r="F72" i="4"/>
  <c r="E71" i="4"/>
  <c r="D71" i="4"/>
  <c r="F70" i="4"/>
  <c r="F69" i="4"/>
  <c r="F68" i="4"/>
  <c r="F67" i="4"/>
  <c r="E66" i="4"/>
  <c r="D66" i="4"/>
  <c r="F63" i="4"/>
  <c r="F61" i="4" s="1"/>
  <c r="F60" i="4"/>
  <c r="F59" i="4"/>
  <c r="F58" i="4"/>
  <c r="F57" i="4"/>
  <c r="F56" i="4"/>
  <c r="F55" i="4"/>
  <c r="E54" i="4"/>
  <c r="D54" i="4"/>
  <c r="F53" i="4"/>
  <c r="F52" i="4"/>
  <c r="F51" i="4"/>
  <c r="E50" i="4"/>
  <c r="D50" i="4"/>
  <c r="F49" i="4"/>
  <c r="E48" i="4"/>
  <c r="F48" i="4" s="1"/>
  <c r="F46" i="4"/>
  <c r="E45" i="4"/>
  <c r="F45" i="4" s="1"/>
  <c r="F44" i="4"/>
  <c r="F43" i="4"/>
  <c r="F42" i="4"/>
  <c r="D41" i="4"/>
  <c r="F40" i="4"/>
  <c r="F39" i="4"/>
  <c r="E38" i="4"/>
  <c r="D38" i="4"/>
  <c r="F37" i="4"/>
  <c r="F36" i="4"/>
  <c r="E35" i="4"/>
  <c r="D35" i="4"/>
  <c r="F34" i="4"/>
  <c r="F33" i="4"/>
  <c r="E32" i="4"/>
  <c r="D32" i="4"/>
  <c r="F31" i="4"/>
  <c r="E30" i="4"/>
  <c r="D30" i="4"/>
  <c r="F28" i="4"/>
  <c r="E27" i="4"/>
  <c r="D27" i="4"/>
  <c r="F26" i="4"/>
  <c r="F25" i="4"/>
  <c r="F24" i="4"/>
  <c r="F23" i="4"/>
  <c r="E22" i="4"/>
  <c r="E21" i="4" s="1"/>
  <c r="D22" i="4"/>
  <c r="D21" i="4" s="1"/>
  <c r="E20" i="4"/>
  <c r="E15" i="4" s="1"/>
  <c r="E14" i="4" s="1"/>
  <c r="D15" i="4"/>
  <c r="D14" i="4" s="1"/>
  <c r="F18" i="4"/>
  <c r="F17" i="4"/>
  <c r="F16" i="4"/>
  <c r="H93" i="4" l="1"/>
  <c r="E29" i="4"/>
  <c r="F27" i="4"/>
  <c r="F50" i="4"/>
  <c r="F91" i="4"/>
  <c r="F35" i="4"/>
  <c r="E41" i="4"/>
  <c r="F41" i="4" s="1"/>
  <c r="F32" i="4"/>
  <c r="F38" i="4"/>
  <c r="F30" i="4"/>
  <c r="F21" i="4"/>
  <c r="F15" i="4"/>
  <c r="F81" i="4"/>
  <c r="D29" i="4"/>
  <c r="F54" i="4"/>
  <c r="F77" i="4"/>
  <c r="F88" i="4"/>
  <c r="F71" i="4"/>
  <c r="F84" i="4"/>
  <c r="D65" i="4"/>
  <c r="D64" i="4" s="1"/>
  <c r="E65" i="4"/>
  <c r="E64" i="4" s="1"/>
  <c r="F90" i="4"/>
  <c r="F14" i="4"/>
  <c r="E47" i="4"/>
  <c r="F47" i="4" s="1"/>
  <c r="F66" i="4"/>
  <c r="F22" i="4"/>
  <c r="F20" i="4"/>
  <c r="F29" i="4" l="1"/>
  <c r="F65" i="4"/>
  <c r="D13" i="4"/>
  <c r="D93" i="4" s="1"/>
  <c r="F64" i="4"/>
  <c r="E13" i="4"/>
  <c r="F13" i="4" l="1"/>
  <c r="E93" i="4"/>
  <c r="F93" i="4" s="1"/>
</calcChain>
</file>

<file path=xl/sharedStrings.xml><?xml version="1.0" encoding="utf-8"?>
<sst xmlns="http://schemas.openxmlformats.org/spreadsheetml/2006/main" count="182" uniqueCount="176">
  <si>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</si>
  <si>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</si>
  <si>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</si>
  <si>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</si>
  <si>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</si>
  <si>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</si>
  <si>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</si>
  <si>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</si>
  <si>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</si>
  <si>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</si>
  <si>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</si>
  <si>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</si>
  <si>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</si>
  <si>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</si>
  <si>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</si>
  <si>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</si>
  <si>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</si>
  <si>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</si>
  <si>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</si>
  <si>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</si>
  <si>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</si>
  <si>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</si>
  <si>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</si>
  <si>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</si>
  <si>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</si>
  <si>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</si>
  <si>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</si>
  <si>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</si>
  <si>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</si>
  <si>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</si>
  <si>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</si>
  <si>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</si>
  <si>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</si>
  <si>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</si>
  <si>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</si>
  <si>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</si>
  <si>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</si>
  <si>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</si>
  <si>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</si>
  <si>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</si>
  <si>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</si>
  <si>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</si>
  <si>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</si>
  <si>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</si>
  <si>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</si>
  <si>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</si>
  <si>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</si>
  <si>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</si>
  <si>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</si>
  <si>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</si>
  <si>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</si>
  <si>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</si>
  <si>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</si>
  <si>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</si>
  <si>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</si>
  <si>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</si>
  <si>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</si>
  <si>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</si>
  <si>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</si>
  <si>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</si>
  <si>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</si>
  <si>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</si>
  <si>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</si>
  <si>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</si>
  <si>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</si>
  <si>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</si>
  <si>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</si>
  <si>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</si>
  <si>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</si>
  <si>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</si>
  <si>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</si>
  <si>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</si>
  <si>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</si>
  <si>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</si>
  <si>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</si>
  <si>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</si>
  <si>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</si>
  <si>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</si>
  <si>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</si>
  <si>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</si>
  <si>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</si>
  <si>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</si>
  <si>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</si>
  <si>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</si>
  <si>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</si>
  <si>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</si>
  <si>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</si>
  <si>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</si>
  <si>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</si>
  <si>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</si>
  <si>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</si>
  <si>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</si>
  <si>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</si>
  <si>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</si>
  <si>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</si>
  <si>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</si>
  <si>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</si>
  <si>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</si>
  <si>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</si>
  <si>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</si>
  <si>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</si>
  <si>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</si>
  <si>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</si>
  <si>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</si>
  <si>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</si>
  <si>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</si>
  <si>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</si>
  <si>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</si>
  <si>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</si>
  <si>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от 20.05.2021 г.  № 182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</si>
  <si>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</si>
  <si>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</si>
  <si>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</si>
  <si>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</si>
  <si>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</si>
  <si>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</si>
  <si>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</si>
  <si>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</si>
  <si>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</si>
  <si>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</si>
  <si>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</si>
  <si>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</si>
  <si>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</si>
  <si>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</si>
  <si>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</si>
  <si>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</si>
  <si>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</si>
  <si>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</si>
  <si>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</si>
  <si>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</si>
  <si>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</si>
  <si>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</si>
  <si>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</si>
  <si>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</si>
  <si>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</si>
  <si>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</si>
  <si>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</si>
  <si>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</si>
  <si>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</si>
  <si>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</si>
  <si>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</si>
  <si>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Исполнено за 9 месяцев 2022 года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</si>
  <si>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</si>
  <si>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</si>
  <si>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</si>
  <si>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</si>
  <si>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</si>
  <si>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</si>
  <si>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</si>
  <si>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</si>
  <si>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</si>
  <si>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</si>
  <si>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</si>
  <si>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</si>
  <si>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</si>
  <si>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</si>
  <si>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</si>
  <si>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</si>
  <si>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</si>
  <si>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Доходы бюджета городского поселения Игрим на 2024 год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</si>
  <si>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</si>
  <si>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</si>
  <si>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</si>
  <si>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</si>
  <si>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</si>
  <si>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</si>
  <si>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</si>
  <si>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</si>
  <si>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от 26.12.2023 г.  № 36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</si>
  <si>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</si>
  <si>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</si>
  <si>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</si>
  <si>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</si>
  <si>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</si>
  <si>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</si>
  <si>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от 09.12.2024 г. 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</si>
</sst>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7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5"/>
  <sheetViews>
    <sheetView tabSelected="1" topLeftCell="B44" zoomScaleNormal="100" workbookViewId="0">
      <selection activeCell="H4" sqref="H4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4" width="12" style="9" customWidth="1"/>
    <col min="5" max="5" width="11" style="16" hidden="1" customWidth="1"/>
    <col min="6" max="6" width="11.28515625" style="16" hidden="1" customWidth="1"/>
    <col min="7" max="8" width="12" style="9" customWidth="1"/>
    <col min="9" max="16384" width="9.140625" style="14"/>
  </cols>
  <sheetData>
    <row r="1" spans="2:8" x14ac:dyDescent="0.25">
      <c r="C1" s="14"/>
      <c r="D1" s="15"/>
      <c r="E1" s="15"/>
      <c r="F1" s="15" t="s">
        <v>0</v>
      </c>
      <c r="G1" s="4"/>
      <c r="H1" s="4" t="s">
        <v>0</v>
      </c>
    </row>
    <row r="2" spans="2:8" x14ac:dyDescent="0.25">
      <c r="C2" s="14"/>
      <c r="D2" s="15"/>
      <c r="E2" s="15"/>
      <c r="F2" s="15" t="s">
        <v>74</v>
      </c>
      <c r="G2" s="4"/>
      <c r="H2" s="4" t="s">
        <v>74</v>
      </c>
    </row>
    <row r="3" spans="2:8" ht="12" customHeight="1" x14ac:dyDescent="0.25">
      <c r="C3" s="14"/>
      <c r="D3" s="15"/>
      <c r="E3" s="15"/>
      <c r="F3" s="15" t="s">
        <v>73</v>
      </c>
      <c r="G3" s="4"/>
      <c r="H3" s="4" t="s">
        <v>73</v>
      </c>
    </row>
    <row r="4" spans="2:8" ht="15" customHeight="1" x14ac:dyDescent="0.25">
      <c r="C4" s="14"/>
      <c r="D4" s="15"/>
      <c r="E4" s="15"/>
      <c r="F4" s="15" t="s">
        <v>109</v>
      </c>
      <c r="G4" s="4"/>
      <c r="H4" s="4" t="s">
        <v>175</v>
      </c>
    </row>
    <row r="5" spans="2:8" x14ac:dyDescent="0.25">
      <c r="D5" s="4"/>
      <c r="E5" s="15"/>
      <c r="F5" s="15"/>
      <c r="G5" s="4"/>
      <c r="H5" s="4"/>
    </row>
    <row r="6" spans="2:8" ht="13.5" customHeight="1" x14ac:dyDescent="0.25">
      <c r="D6" s="4"/>
      <c r="G6" s="4"/>
      <c r="H6" s="4" t="s">
        <v>0</v>
      </c>
    </row>
    <row r="7" spans="2:8" ht="12.75" customHeight="1" x14ac:dyDescent="0.25">
      <c r="D7" s="4"/>
      <c r="G7" s="4"/>
      <c r="H7" s="4" t="s">
        <v>74</v>
      </c>
    </row>
    <row r="8" spans="2:8" ht="13.5" customHeight="1" x14ac:dyDescent="0.25">
      <c r="D8" s="4"/>
      <c r="G8" s="4"/>
      <c r="H8" s="4" t="s">
        <v>73</v>
      </c>
    </row>
    <row r="9" spans="2:8" x14ac:dyDescent="0.25">
      <c r="D9" s="4"/>
      <c r="G9" s="4"/>
      <c r="H9" s="4" t="s">
        <v>168</v>
      </c>
    </row>
    <row r="10" spans="2:8" ht="21" customHeight="1" x14ac:dyDescent="0.25">
      <c r="B10" s="36" t="s">
        <v>159</v>
      </c>
      <c r="C10" s="36"/>
      <c r="D10" s="36"/>
      <c r="E10" s="17"/>
      <c r="F10" s="14"/>
      <c r="G10" s="3"/>
      <c r="H10" s="14"/>
    </row>
    <row r="11" spans="2:8" x14ac:dyDescent="0.25">
      <c r="D11" s="5"/>
      <c r="G11" s="5"/>
      <c r="H11" s="5" t="s">
        <v>1</v>
      </c>
    </row>
    <row r="12" spans="2:8" s="20" customFormat="1" ht="38.25" x14ac:dyDescent="0.25">
      <c r="B12" s="18" t="s">
        <v>2</v>
      </c>
      <c r="C12" s="6" t="s">
        <v>3</v>
      </c>
      <c r="D12" s="6" t="s">
        <v>160</v>
      </c>
      <c r="E12" s="18" t="s">
        <v>141</v>
      </c>
      <c r="F12" s="19" t="s">
        <v>142</v>
      </c>
      <c r="G12" s="6" t="s">
        <v>169</v>
      </c>
      <c r="H12" s="6" t="s">
        <v>170</v>
      </c>
    </row>
    <row r="13" spans="2:8" ht="15.75" customHeight="1" x14ac:dyDescent="0.25">
      <c r="B13" s="21" t="s">
        <v>110</v>
      </c>
      <c r="C13" s="21" t="s">
        <v>32</v>
      </c>
      <c r="D13" s="22">
        <f>D14+D21+D27+D29+D38+D40+D41+D47+D50+D54+D61</f>
        <v>74708.600000000006</v>
      </c>
      <c r="E13" s="22">
        <f>E14+E21+E27+E29+E38+E40+E41+E47+E50+E54+E61</f>
        <v>33858.30000000001</v>
      </c>
      <c r="F13" s="23">
        <f>E13/D13</f>
        <v>0.45320485191798543</v>
      </c>
      <c r="G13" s="1">
        <f>G14+G21+G27+G29+G38+G40+G41+G47+G50+G54+G61</f>
        <v>1014</v>
      </c>
      <c r="H13" s="22">
        <f>H14+H21+H27+H29+H38+H40+H41+H47+H50+H54+H61</f>
        <v>75722.600000000006</v>
      </c>
    </row>
    <row r="14" spans="2:8" x14ac:dyDescent="0.25">
      <c r="B14" s="21" t="s">
        <v>111</v>
      </c>
      <c r="C14" s="21" t="s">
        <v>4</v>
      </c>
      <c r="D14" s="22">
        <f>D15</f>
        <v>29706</v>
      </c>
      <c r="E14" s="22">
        <f>E15</f>
        <v>14749.1</v>
      </c>
      <c r="F14" s="23">
        <f t="shared" ref="F14:F83" si="0">E14/D14</f>
        <v>0.49650239008954422</v>
      </c>
      <c r="G14" s="1">
        <f>G15</f>
        <v>0</v>
      </c>
      <c r="H14" s="22">
        <f>H15</f>
        <v>29706</v>
      </c>
    </row>
    <row r="15" spans="2:8" x14ac:dyDescent="0.25">
      <c r="B15" s="24" t="s">
        <v>112</v>
      </c>
      <c r="C15" s="7" t="s">
        <v>5</v>
      </c>
      <c r="D15" s="1">
        <f>SUM(D16:D20)</f>
        <v>29706</v>
      </c>
      <c r="E15" s="22">
        <f>SUM(E16:E20)</f>
        <v>14749.1</v>
      </c>
      <c r="F15" s="23">
        <f t="shared" si="0"/>
        <v>0.49650239008954422</v>
      </c>
      <c r="G15" s="1">
        <f>SUM(G16:G20)</f>
        <v>0</v>
      </c>
      <c r="H15" s="1">
        <f>SUM(H16:H20)</f>
        <v>29706</v>
      </c>
    </row>
    <row r="16" spans="2:8" ht="53.25" customHeight="1" x14ac:dyDescent="0.25">
      <c r="B16" s="21" t="s">
        <v>6</v>
      </c>
      <c r="C16" s="2" t="s">
        <v>7</v>
      </c>
      <c r="D16" s="8">
        <v>29451</v>
      </c>
      <c r="E16" s="25">
        <v>14560.9</v>
      </c>
      <c r="F16" s="23">
        <f t="shared" si="0"/>
        <v>0.49441105565176052</v>
      </c>
      <c r="G16" s="8"/>
      <c r="H16" s="8">
        <f>D16+G16</f>
        <v>29451</v>
      </c>
    </row>
    <row r="17" spans="2:8" ht="85.5" customHeight="1" x14ac:dyDescent="0.25">
      <c r="B17" s="21" t="s">
        <v>8</v>
      </c>
      <c r="C17" s="2" t="s">
        <v>9</v>
      </c>
      <c r="D17" s="8">
        <v>100</v>
      </c>
      <c r="E17" s="25">
        <v>46.6</v>
      </c>
      <c r="F17" s="23">
        <f t="shared" si="0"/>
        <v>0.46600000000000003</v>
      </c>
      <c r="G17" s="8">
        <v>0</v>
      </c>
      <c r="H17" s="8">
        <f t="shared" ref="H17:H20" si="1">D17+G17</f>
        <v>100</v>
      </c>
    </row>
    <row r="18" spans="2:8" ht="36" customHeight="1" x14ac:dyDescent="0.25">
      <c r="B18" s="21" t="s">
        <v>10</v>
      </c>
      <c r="C18" s="2" t="s">
        <v>11</v>
      </c>
      <c r="D18" s="8">
        <v>100</v>
      </c>
      <c r="E18" s="25">
        <v>134.4</v>
      </c>
      <c r="F18" s="23">
        <f t="shared" si="0"/>
        <v>1.3440000000000001</v>
      </c>
      <c r="G18" s="8">
        <v>0</v>
      </c>
      <c r="H18" s="8">
        <f t="shared" si="1"/>
        <v>100</v>
      </c>
    </row>
    <row r="19" spans="2:8" ht="61.5" customHeight="1" x14ac:dyDescent="0.25">
      <c r="B19" s="21" t="s">
        <v>143</v>
      </c>
      <c r="C19" s="2" t="s">
        <v>144</v>
      </c>
      <c r="D19" s="8">
        <v>5</v>
      </c>
      <c r="E19" s="26">
        <f>3.6</f>
        <v>3.6</v>
      </c>
      <c r="F19" s="23">
        <f t="shared" ref="F19" si="2">E19/D19</f>
        <v>0.72</v>
      </c>
      <c r="G19" s="8">
        <v>0</v>
      </c>
      <c r="H19" s="8">
        <f t="shared" ref="H19" si="3">D19+G19</f>
        <v>5</v>
      </c>
    </row>
    <row r="20" spans="2:8" ht="61.5" customHeight="1" x14ac:dyDescent="0.25">
      <c r="B20" s="21" t="s">
        <v>171</v>
      </c>
      <c r="C20" s="2" t="s">
        <v>172</v>
      </c>
      <c r="D20" s="8">
        <v>50</v>
      </c>
      <c r="E20" s="26">
        <f>3.6</f>
        <v>3.6</v>
      </c>
      <c r="F20" s="23">
        <f t="shared" si="0"/>
        <v>7.2000000000000008E-2</v>
      </c>
      <c r="G20" s="8"/>
      <c r="H20" s="8">
        <f t="shared" si="1"/>
        <v>50</v>
      </c>
    </row>
    <row r="21" spans="2:8" ht="27" customHeight="1" x14ac:dyDescent="0.25">
      <c r="B21" s="21" t="s">
        <v>113</v>
      </c>
      <c r="C21" s="21" t="s">
        <v>106</v>
      </c>
      <c r="D21" s="25">
        <f>D22</f>
        <v>13027</v>
      </c>
      <c r="E21" s="25">
        <f>E22</f>
        <v>9761.7000000000007</v>
      </c>
      <c r="F21" s="23">
        <f t="shared" si="0"/>
        <v>0.74934367083749143</v>
      </c>
      <c r="G21" s="8">
        <f>G22</f>
        <v>1000</v>
      </c>
      <c r="H21" s="25">
        <f>H22</f>
        <v>14027</v>
      </c>
    </row>
    <row r="22" spans="2:8" ht="24" customHeight="1" x14ac:dyDescent="0.25">
      <c r="B22" s="21" t="s">
        <v>114</v>
      </c>
      <c r="C22" s="2" t="s">
        <v>67</v>
      </c>
      <c r="D22" s="8">
        <f>SUM(D23:D26)</f>
        <v>13027</v>
      </c>
      <c r="E22" s="25">
        <f>SUM(E23:E26)</f>
        <v>9761.7000000000007</v>
      </c>
      <c r="F22" s="23">
        <f t="shared" si="0"/>
        <v>0.74934367083749143</v>
      </c>
      <c r="G22" s="8">
        <f>SUM(G23:G26)</f>
        <v>1000</v>
      </c>
      <c r="H22" s="8">
        <f>SUM(H23:H26)</f>
        <v>14027</v>
      </c>
    </row>
    <row r="23" spans="2:8" ht="49.5" customHeight="1" x14ac:dyDescent="0.25">
      <c r="B23" s="21" t="s">
        <v>161</v>
      </c>
      <c r="C23" s="2" t="s">
        <v>69</v>
      </c>
      <c r="D23" s="8">
        <v>6392</v>
      </c>
      <c r="E23" s="25">
        <v>4773</v>
      </c>
      <c r="F23" s="23">
        <f t="shared" si="0"/>
        <v>0.74671464330413018</v>
      </c>
      <c r="G23" s="8">
        <v>1000</v>
      </c>
      <c r="H23" s="8">
        <f t="shared" ref="H23:H28" si="4">D23+G23</f>
        <v>7392</v>
      </c>
    </row>
    <row r="24" spans="2:8" ht="63" customHeight="1" x14ac:dyDescent="0.25">
      <c r="B24" s="21" t="s">
        <v>162</v>
      </c>
      <c r="C24" s="2" t="s">
        <v>70</v>
      </c>
      <c r="D24" s="8">
        <v>32</v>
      </c>
      <c r="E24" s="25">
        <v>27</v>
      </c>
      <c r="F24" s="23">
        <f t="shared" si="0"/>
        <v>0.84375</v>
      </c>
      <c r="G24" s="8">
        <v>0</v>
      </c>
      <c r="H24" s="8">
        <f t="shared" si="4"/>
        <v>32</v>
      </c>
    </row>
    <row r="25" spans="2:8" ht="50.25" customHeight="1" x14ac:dyDescent="0.25">
      <c r="B25" s="21" t="s">
        <v>163</v>
      </c>
      <c r="C25" s="2" t="s">
        <v>71</v>
      </c>
      <c r="D25" s="8">
        <v>7270</v>
      </c>
      <c r="E25" s="25">
        <v>5494.5</v>
      </c>
      <c r="F25" s="23">
        <f t="shared" si="0"/>
        <v>0.75577716643741399</v>
      </c>
      <c r="G25" s="8">
        <v>0</v>
      </c>
      <c r="H25" s="8">
        <f t="shared" si="4"/>
        <v>7270</v>
      </c>
    </row>
    <row r="26" spans="2:8" ht="51.75" customHeight="1" x14ac:dyDescent="0.25">
      <c r="B26" s="21" t="s">
        <v>164</v>
      </c>
      <c r="C26" s="2" t="s">
        <v>91</v>
      </c>
      <c r="D26" s="8">
        <v>-667</v>
      </c>
      <c r="E26" s="25">
        <v>-532.79999999999995</v>
      </c>
      <c r="F26" s="23">
        <f t="shared" si="0"/>
        <v>0.79880059970014983</v>
      </c>
      <c r="G26" s="8">
        <v>0</v>
      </c>
      <c r="H26" s="8">
        <f t="shared" si="4"/>
        <v>-667</v>
      </c>
    </row>
    <row r="27" spans="2:8" x14ac:dyDescent="0.25">
      <c r="B27" s="21" t="s">
        <v>115</v>
      </c>
      <c r="C27" s="21" t="s">
        <v>12</v>
      </c>
      <c r="D27" s="25">
        <f>D28</f>
        <v>68</v>
      </c>
      <c r="E27" s="25">
        <f>E28</f>
        <v>28.9</v>
      </c>
      <c r="F27" s="23">
        <f t="shared" si="0"/>
        <v>0.42499999999999999</v>
      </c>
      <c r="G27" s="8">
        <f>G28</f>
        <v>0</v>
      </c>
      <c r="H27" s="25">
        <f>H28</f>
        <v>68</v>
      </c>
    </row>
    <row r="28" spans="2:8" x14ac:dyDescent="0.25">
      <c r="B28" s="27" t="s">
        <v>13</v>
      </c>
      <c r="C28" s="2" t="s">
        <v>14</v>
      </c>
      <c r="D28" s="8">
        <v>68</v>
      </c>
      <c r="E28" s="25">
        <v>28.9</v>
      </c>
      <c r="F28" s="23">
        <f t="shared" si="0"/>
        <v>0.42499999999999999</v>
      </c>
      <c r="G28" s="8">
        <v>0</v>
      </c>
      <c r="H28" s="8">
        <f t="shared" si="4"/>
        <v>68</v>
      </c>
    </row>
    <row r="29" spans="2:8" x14ac:dyDescent="0.25">
      <c r="B29" s="21" t="s">
        <v>116</v>
      </c>
      <c r="C29" s="21" t="s">
        <v>15</v>
      </c>
      <c r="D29" s="22">
        <f>D30+D32+D35</f>
        <v>5125</v>
      </c>
      <c r="E29" s="22">
        <f>E30+E32+E35</f>
        <v>1655.3</v>
      </c>
      <c r="F29" s="23">
        <f t="shared" si="0"/>
        <v>0.3229853658536585</v>
      </c>
      <c r="G29" s="1">
        <f>G30+G32+G35</f>
        <v>0</v>
      </c>
      <c r="H29" s="22">
        <f>H30+H32+H35</f>
        <v>5125</v>
      </c>
    </row>
    <row r="30" spans="2:8" x14ac:dyDescent="0.25">
      <c r="B30" s="21" t="s">
        <v>118</v>
      </c>
      <c r="C30" s="2" t="s">
        <v>97</v>
      </c>
      <c r="D30" s="1">
        <f>D31</f>
        <v>2500</v>
      </c>
      <c r="E30" s="22">
        <f>E31</f>
        <v>375.1</v>
      </c>
      <c r="F30" s="23">
        <f t="shared" si="0"/>
        <v>0.15004000000000001</v>
      </c>
      <c r="G30" s="1">
        <f>G31</f>
        <v>0</v>
      </c>
      <c r="H30" s="1">
        <f>H31</f>
        <v>2500</v>
      </c>
    </row>
    <row r="31" spans="2:8" ht="38.25" x14ac:dyDescent="0.25">
      <c r="B31" s="21" t="s">
        <v>33</v>
      </c>
      <c r="C31" s="2" t="s">
        <v>117</v>
      </c>
      <c r="D31" s="8">
        <v>2500</v>
      </c>
      <c r="E31" s="28">
        <v>375.1</v>
      </c>
      <c r="F31" s="23">
        <f t="shared" si="0"/>
        <v>0.15004000000000001</v>
      </c>
      <c r="G31" s="8">
        <v>0</v>
      </c>
      <c r="H31" s="8">
        <f t="shared" ref="H31" si="5">D31+G31</f>
        <v>2500</v>
      </c>
    </row>
    <row r="32" spans="2:8" x14ac:dyDescent="0.25">
      <c r="B32" s="21" t="s">
        <v>119</v>
      </c>
      <c r="C32" s="2" t="s">
        <v>92</v>
      </c>
      <c r="D32" s="1">
        <f>D33+D34</f>
        <v>325</v>
      </c>
      <c r="E32" s="22">
        <f>E33+E34</f>
        <v>76.7</v>
      </c>
      <c r="F32" s="23">
        <f t="shared" si="0"/>
        <v>0.23600000000000002</v>
      </c>
      <c r="G32" s="1">
        <f>G33+G34</f>
        <v>0</v>
      </c>
      <c r="H32" s="1">
        <f>H33+H34</f>
        <v>325</v>
      </c>
    </row>
    <row r="33" spans="2:8" x14ac:dyDescent="0.25">
      <c r="B33" s="21" t="s">
        <v>95</v>
      </c>
      <c r="C33" s="2" t="s">
        <v>93</v>
      </c>
      <c r="D33" s="1">
        <v>55</v>
      </c>
      <c r="E33" s="22">
        <v>21.3</v>
      </c>
      <c r="F33" s="23">
        <f t="shared" si="0"/>
        <v>0.38727272727272727</v>
      </c>
      <c r="G33" s="1">
        <v>0</v>
      </c>
      <c r="H33" s="8">
        <f t="shared" ref="H33:H34" si="6">D33+G33</f>
        <v>55</v>
      </c>
    </row>
    <row r="34" spans="2:8" x14ac:dyDescent="0.25">
      <c r="B34" s="21" t="s">
        <v>96</v>
      </c>
      <c r="C34" s="2" t="s">
        <v>94</v>
      </c>
      <c r="D34" s="1">
        <v>270</v>
      </c>
      <c r="E34" s="22">
        <v>55.4</v>
      </c>
      <c r="F34" s="23">
        <f t="shared" si="0"/>
        <v>0.20518518518518519</v>
      </c>
      <c r="G34" s="1">
        <v>0</v>
      </c>
      <c r="H34" s="8">
        <f t="shared" si="6"/>
        <v>270</v>
      </c>
    </row>
    <row r="35" spans="2:8" x14ac:dyDescent="0.25">
      <c r="B35" s="21" t="s">
        <v>120</v>
      </c>
      <c r="C35" s="2" t="s">
        <v>16</v>
      </c>
      <c r="D35" s="8">
        <f>SUM(D36:D37)</f>
        <v>2300</v>
      </c>
      <c r="E35" s="25">
        <f>SUM(E36:E37)</f>
        <v>1203.5</v>
      </c>
      <c r="F35" s="23">
        <f t="shared" si="0"/>
        <v>0.52326086956521745</v>
      </c>
      <c r="G35" s="8">
        <f>SUM(G36:G37)</f>
        <v>0</v>
      </c>
      <c r="H35" s="8">
        <f>SUM(H36:H37)</f>
        <v>2300</v>
      </c>
    </row>
    <row r="36" spans="2:8" ht="26.25" customHeight="1" x14ac:dyDescent="0.25">
      <c r="B36" s="21" t="s">
        <v>34</v>
      </c>
      <c r="C36" s="2" t="s">
        <v>35</v>
      </c>
      <c r="D36" s="8">
        <v>2070</v>
      </c>
      <c r="E36" s="25">
        <v>1152.4000000000001</v>
      </c>
      <c r="F36" s="23">
        <f t="shared" si="0"/>
        <v>0.55671497584541063</v>
      </c>
      <c r="G36" s="8">
        <v>0</v>
      </c>
      <c r="H36" s="8">
        <f t="shared" ref="H36:H37" si="7">D36+G36</f>
        <v>2070</v>
      </c>
    </row>
    <row r="37" spans="2:8" ht="24" customHeight="1" x14ac:dyDescent="0.25">
      <c r="B37" s="21" t="s">
        <v>36</v>
      </c>
      <c r="C37" s="2" t="s">
        <v>37</v>
      </c>
      <c r="D37" s="8">
        <v>230</v>
      </c>
      <c r="E37" s="25">
        <v>51.1</v>
      </c>
      <c r="F37" s="23">
        <f t="shared" si="0"/>
        <v>0.22217391304347828</v>
      </c>
      <c r="G37" s="8">
        <v>0</v>
      </c>
      <c r="H37" s="8">
        <f t="shared" si="7"/>
        <v>230</v>
      </c>
    </row>
    <row r="38" spans="2:8" x14ac:dyDescent="0.25">
      <c r="B38" s="21" t="s">
        <v>121</v>
      </c>
      <c r="C38" s="21" t="s">
        <v>17</v>
      </c>
      <c r="D38" s="22">
        <f>D39</f>
        <v>10</v>
      </c>
      <c r="E38" s="22">
        <f>E39</f>
        <v>2.2999999999999998</v>
      </c>
      <c r="F38" s="23">
        <f t="shared" si="0"/>
        <v>0.22999999999999998</v>
      </c>
      <c r="G38" s="1">
        <f>G39</f>
        <v>0</v>
      </c>
      <c r="H38" s="22">
        <f>H39</f>
        <v>10</v>
      </c>
    </row>
    <row r="39" spans="2:8" ht="54" customHeight="1" x14ac:dyDescent="0.25">
      <c r="B39" s="21" t="s">
        <v>18</v>
      </c>
      <c r="C39" s="2" t="s">
        <v>19</v>
      </c>
      <c r="D39" s="1">
        <v>10</v>
      </c>
      <c r="E39" s="22">
        <v>2.2999999999999998</v>
      </c>
      <c r="F39" s="23">
        <f t="shared" si="0"/>
        <v>0.22999999999999998</v>
      </c>
      <c r="G39" s="1">
        <v>0</v>
      </c>
      <c r="H39" s="8">
        <f t="shared" ref="H39" si="8">D39+G39</f>
        <v>10</v>
      </c>
    </row>
    <row r="40" spans="2:8" ht="25.5" hidden="1" x14ac:dyDescent="0.25">
      <c r="B40" s="21" t="s">
        <v>128</v>
      </c>
      <c r="C40" s="21" t="s">
        <v>31</v>
      </c>
      <c r="D40" s="22">
        <v>0</v>
      </c>
      <c r="E40" s="22">
        <v>-0.3</v>
      </c>
      <c r="F40" s="23" t="e">
        <f t="shared" si="0"/>
        <v>#DIV/0!</v>
      </c>
      <c r="G40" s="22">
        <v>0</v>
      </c>
      <c r="H40" s="22">
        <v>0</v>
      </c>
    </row>
    <row r="41" spans="2:8" ht="27.75" customHeight="1" x14ac:dyDescent="0.25">
      <c r="B41" s="21" t="s">
        <v>122</v>
      </c>
      <c r="C41" s="21" t="s">
        <v>20</v>
      </c>
      <c r="D41" s="22">
        <f>SUM(D42:D46)</f>
        <v>6279</v>
      </c>
      <c r="E41" s="22">
        <f>SUM(E42:E46)</f>
        <v>3587.9</v>
      </c>
      <c r="F41" s="23">
        <f t="shared" si="0"/>
        <v>0.57141264532568881</v>
      </c>
      <c r="G41" s="1">
        <f>SUM(G42:G46)</f>
        <v>0</v>
      </c>
      <c r="H41" s="22">
        <f>SUM(H42:H46)</f>
        <v>6279</v>
      </c>
    </row>
    <row r="42" spans="2:8" ht="62.25" customHeight="1" x14ac:dyDescent="0.25">
      <c r="B42" s="21" t="s">
        <v>68</v>
      </c>
      <c r="C42" s="2" t="s">
        <v>38</v>
      </c>
      <c r="D42" s="1">
        <v>1247</v>
      </c>
      <c r="E42" s="22">
        <v>666.1</v>
      </c>
      <c r="F42" s="23">
        <f t="shared" si="0"/>
        <v>0.53416198877305532</v>
      </c>
      <c r="G42" s="1">
        <v>0</v>
      </c>
      <c r="H42" s="1">
        <f>D42+G42</f>
        <v>1247</v>
      </c>
    </row>
    <row r="43" spans="2:8" ht="49.5" hidden="1" customHeight="1" x14ac:dyDescent="0.25">
      <c r="B43" s="21" t="s">
        <v>98</v>
      </c>
      <c r="C43" s="2" t="s">
        <v>99</v>
      </c>
      <c r="D43" s="1">
        <v>0</v>
      </c>
      <c r="E43" s="22">
        <v>0</v>
      </c>
      <c r="F43" s="23" t="e">
        <f t="shared" si="0"/>
        <v>#DIV/0!</v>
      </c>
      <c r="G43" s="1"/>
      <c r="H43" s="1">
        <f t="shared" ref="H43:H46" si="9">D43+G43</f>
        <v>0</v>
      </c>
    </row>
    <row r="44" spans="2:8" ht="51" customHeight="1" x14ac:dyDescent="0.25">
      <c r="B44" s="21" t="s">
        <v>39</v>
      </c>
      <c r="C44" s="2" t="s">
        <v>40</v>
      </c>
      <c r="D44" s="1">
        <v>3000</v>
      </c>
      <c r="E44" s="22">
        <v>1819.2</v>
      </c>
      <c r="F44" s="23">
        <f t="shared" si="0"/>
        <v>0.60640000000000005</v>
      </c>
      <c r="G44" s="1">
        <f>-14*0</f>
        <v>0</v>
      </c>
      <c r="H44" s="1">
        <f t="shared" si="9"/>
        <v>3000</v>
      </c>
    </row>
    <row r="45" spans="2:8" ht="69.599999999999994" hidden="1" customHeight="1" x14ac:dyDescent="0.25">
      <c r="B45" s="21" t="s">
        <v>145</v>
      </c>
      <c r="C45" s="2" t="s">
        <v>146</v>
      </c>
      <c r="D45" s="1">
        <v>0</v>
      </c>
      <c r="E45" s="22">
        <f>0.1</f>
        <v>0.1</v>
      </c>
      <c r="F45" s="23" t="e">
        <f t="shared" si="0"/>
        <v>#DIV/0!</v>
      </c>
      <c r="G45" s="1"/>
      <c r="H45" s="1">
        <f t="shared" si="9"/>
        <v>0</v>
      </c>
    </row>
    <row r="46" spans="2:8" ht="63" customHeight="1" x14ac:dyDescent="0.25">
      <c r="B46" s="21" t="s">
        <v>41</v>
      </c>
      <c r="C46" s="2" t="s">
        <v>42</v>
      </c>
      <c r="D46" s="1">
        <v>2032</v>
      </c>
      <c r="E46" s="22">
        <v>1102.5</v>
      </c>
      <c r="F46" s="23">
        <f t="shared" si="0"/>
        <v>0.54256889763779526</v>
      </c>
      <c r="G46" s="1">
        <v>0</v>
      </c>
      <c r="H46" s="1">
        <f t="shared" si="9"/>
        <v>2032</v>
      </c>
    </row>
    <row r="47" spans="2:8" ht="25.5" x14ac:dyDescent="0.25">
      <c r="B47" s="21" t="s">
        <v>123</v>
      </c>
      <c r="C47" s="21" t="s">
        <v>21</v>
      </c>
      <c r="D47" s="22">
        <f>SUM(D48:D49)</f>
        <v>7213.4</v>
      </c>
      <c r="E47" s="22">
        <f>SUM(E48:E49)</f>
        <v>3268.7</v>
      </c>
      <c r="F47" s="23">
        <f t="shared" si="0"/>
        <v>0.45314276208168131</v>
      </c>
      <c r="G47" s="1">
        <f>SUM(G48:G49)</f>
        <v>0</v>
      </c>
      <c r="H47" s="22">
        <f>SUM(H48:H49)</f>
        <v>7213.4</v>
      </c>
    </row>
    <row r="48" spans="2:8" ht="25.5" x14ac:dyDescent="0.25">
      <c r="B48" s="21" t="s">
        <v>43</v>
      </c>
      <c r="C48" s="2" t="s">
        <v>44</v>
      </c>
      <c r="D48" s="1">
        <v>162.4</v>
      </c>
      <c r="E48" s="22">
        <f>29.5</f>
        <v>29.5</v>
      </c>
      <c r="F48" s="23">
        <f t="shared" si="0"/>
        <v>0.18165024630541871</v>
      </c>
      <c r="G48" s="1">
        <v>0</v>
      </c>
      <c r="H48" s="1">
        <f t="shared" ref="H48:H49" si="10">D48+G48</f>
        <v>162.4</v>
      </c>
    </row>
    <row r="49" spans="2:8" ht="14.25" customHeight="1" x14ac:dyDescent="0.25">
      <c r="B49" s="21" t="s">
        <v>45</v>
      </c>
      <c r="C49" s="2" t="s">
        <v>46</v>
      </c>
      <c r="D49" s="1">
        <v>7051</v>
      </c>
      <c r="E49" s="22">
        <v>3239.2</v>
      </c>
      <c r="F49" s="23">
        <f t="shared" si="0"/>
        <v>0.45939583037866966</v>
      </c>
      <c r="G49" s="1"/>
      <c r="H49" s="1">
        <f t="shared" si="10"/>
        <v>7051</v>
      </c>
    </row>
    <row r="50" spans="2:8" ht="25.5" x14ac:dyDescent="0.25">
      <c r="B50" s="21" t="s">
        <v>124</v>
      </c>
      <c r="C50" s="21" t="s">
        <v>22</v>
      </c>
      <c r="D50" s="22">
        <f>SUM(D51:D53)</f>
        <v>13234.2</v>
      </c>
      <c r="E50" s="22">
        <f>SUM(E51:E53)</f>
        <v>733.40000000000009</v>
      </c>
      <c r="F50" s="23">
        <f t="shared" si="0"/>
        <v>5.5417025585226161E-2</v>
      </c>
      <c r="G50" s="1">
        <f>SUM(G51:G53)</f>
        <v>0</v>
      </c>
      <c r="H50" s="22">
        <f>SUM(H51:H53)</f>
        <v>13234.2</v>
      </c>
    </row>
    <row r="51" spans="2:8" ht="66" customHeight="1" x14ac:dyDescent="0.25">
      <c r="B51" s="21" t="s">
        <v>50</v>
      </c>
      <c r="C51" s="2" t="s">
        <v>51</v>
      </c>
      <c r="D51" s="1">
        <v>13023</v>
      </c>
      <c r="E51" s="22">
        <v>607.70000000000005</v>
      </c>
      <c r="F51" s="23">
        <f t="shared" si="0"/>
        <v>4.6663595177762425E-2</v>
      </c>
      <c r="G51" s="1">
        <v>0</v>
      </c>
      <c r="H51" s="1">
        <f>D51+G51</f>
        <v>13023</v>
      </c>
    </row>
    <row r="52" spans="2:8" ht="38.25" x14ac:dyDescent="0.25">
      <c r="B52" s="21" t="s">
        <v>72</v>
      </c>
      <c r="C52" s="2" t="s">
        <v>47</v>
      </c>
      <c r="D52" s="1">
        <v>44.2</v>
      </c>
      <c r="E52" s="22">
        <v>14.1</v>
      </c>
      <c r="F52" s="23">
        <f t="shared" si="0"/>
        <v>0.3190045248868778</v>
      </c>
      <c r="G52" s="1"/>
      <c r="H52" s="1">
        <f>D52+G52</f>
        <v>44.2</v>
      </c>
    </row>
    <row r="53" spans="2:8" ht="38.25" x14ac:dyDescent="0.25">
      <c r="B53" s="21" t="s">
        <v>48</v>
      </c>
      <c r="C53" s="2" t="s">
        <v>49</v>
      </c>
      <c r="D53" s="1">
        <v>167</v>
      </c>
      <c r="E53" s="22">
        <v>111.6</v>
      </c>
      <c r="F53" s="23">
        <f t="shared" si="0"/>
        <v>0.66826347305389222</v>
      </c>
      <c r="G53" s="1">
        <v>0</v>
      </c>
      <c r="H53" s="1">
        <f>D53+G53</f>
        <v>167</v>
      </c>
    </row>
    <row r="54" spans="2:8" x14ac:dyDescent="0.25">
      <c r="B54" s="29" t="s">
        <v>107</v>
      </c>
      <c r="C54" s="29" t="s">
        <v>139</v>
      </c>
      <c r="D54" s="22">
        <f>SUM(D55:D60)</f>
        <v>26</v>
      </c>
      <c r="E54" s="22">
        <f>SUM(E55:E60)</f>
        <v>30.299999999999997</v>
      </c>
      <c r="F54" s="23">
        <f t="shared" si="0"/>
        <v>1.1653846153846152</v>
      </c>
      <c r="G54" s="1">
        <f>SUM(G55:G60)</f>
        <v>0</v>
      </c>
      <c r="H54" s="22">
        <f>SUM(H55:H60)</f>
        <v>26</v>
      </c>
    </row>
    <row r="55" spans="2:8" ht="76.5" x14ac:dyDescent="0.25">
      <c r="B55" s="34" t="s">
        <v>167</v>
      </c>
      <c r="C55" s="13" t="s">
        <v>108</v>
      </c>
      <c r="D55" s="10">
        <v>25</v>
      </c>
      <c r="E55" s="30">
        <v>8.4</v>
      </c>
      <c r="F55" s="23">
        <f t="shared" si="0"/>
        <v>0.33600000000000002</v>
      </c>
      <c r="G55" s="10">
        <v>0</v>
      </c>
      <c r="H55" s="10">
        <f>D55+G55</f>
        <v>25</v>
      </c>
    </row>
    <row r="56" spans="2:8" ht="51" x14ac:dyDescent="0.25">
      <c r="B56" s="31" t="s">
        <v>147</v>
      </c>
      <c r="C56" s="11" t="s">
        <v>148</v>
      </c>
      <c r="D56" s="10">
        <v>1</v>
      </c>
      <c r="E56" s="30">
        <v>21.9</v>
      </c>
      <c r="F56" s="23">
        <f t="shared" si="0"/>
        <v>21.9</v>
      </c>
      <c r="G56" s="10"/>
      <c r="H56" s="10">
        <f t="shared" ref="H56:H63" si="11">D56+G56</f>
        <v>1</v>
      </c>
    </row>
    <row r="57" spans="2:8" ht="25.5" hidden="1" x14ac:dyDescent="0.25">
      <c r="B57" s="21" t="s">
        <v>165</v>
      </c>
      <c r="C57" s="12" t="s">
        <v>52</v>
      </c>
      <c r="D57" s="1">
        <v>0</v>
      </c>
      <c r="E57" s="22">
        <v>0</v>
      </c>
      <c r="F57" s="23" t="e">
        <f t="shared" si="0"/>
        <v>#DIV/0!</v>
      </c>
      <c r="G57" s="1"/>
      <c r="H57" s="10">
        <f t="shared" si="11"/>
        <v>0</v>
      </c>
    </row>
    <row r="58" spans="2:8" ht="51" hidden="1" x14ac:dyDescent="0.25">
      <c r="B58" s="21" t="s">
        <v>166</v>
      </c>
      <c r="C58" s="2" t="s">
        <v>54</v>
      </c>
      <c r="D58" s="1">
        <v>0</v>
      </c>
      <c r="E58" s="22">
        <v>0</v>
      </c>
      <c r="F58" s="23" t="e">
        <f>E58/D58</f>
        <v>#DIV/0!</v>
      </c>
      <c r="G58" s="1"/>
      <c r="H58" s="10">
        <f t="shared" si="11"/>
        <v>0</v>
      </c>
    </row>
    <row r="59" spans="2:8" ht="38.25" hidden="1" x14ac:dyDescent="0.25">
      <c r="B59" s="32" t="s">
        <v>75</v>
      </c>
      <c r="C59" s="11" t="s">
        <v>53</v>
      </c>
      <c r="D59" s="10">
        <v>0</v>
      </c>
      <c r="E59" s="30">
        <v>0</v>
      </c>
      <c r="F59" s="23" t="e">
        <f t="shared" si="0"/>
        <v>#DIV/0!</v>
      </c>
      <c r="G59" s="10"/>
      <c r="H59" s="10">
        <f t="shared" si="11"/>
        <v>0</v>
      </c>
    </row>
    <row r="60" spans="2:8" ht="25.5" hidden="1" x14ac:dyDescent="0.25">
      <c r="B60" s="21" t="s">
        <v>55</v>
      </c>
      <c r="C60" s="2" t="s">
        <v>56</v>
      </c>
      <c r="D60" s="1">
        <v>0</v>
      </c>
      <c r="E60" s="22">
        <v>0</v>
      </c>
      <c r="F60" s="23" t="e">
        <f t="shared" si="0"/>
        <v>#DIV/0!</v>
      </c>
      <c r="G60" s="1"/>
      <c r="H60" s="10">
        <f t="shared" si="11"/>
        <v>0</v>
      </c>
    </row>
    <row r="61" spans="2:8" x14ac:dyDescent="0.25">
      <c r="B61" s="21" t="s">
        <v>129</v>
      </c>
      <c r="C61" s="21" t="s">
        <v>23</v>
      </c>
      <c r="D61" s="22">
        <f>SUM(D62:D63)</f>
        <v>20</v>
      </c>
      <c r="E61" s="22">
        <f t="shared" ref="E61:H61" si="12">SUM(E62:E63)</f>
        <v>41</v>
      </c>
      <c r="F61" s="22">
        <f t="shared" si="12"/>
        <v>2.5168067226890756</v>
      </c>
      <c r="G61" s="1">
        <f t="shared" si="12"/>
        <v>14</v>
      </c>
      <c r="H61" s="22">
        <f t="shared" si="12"/>
        <v>34</v>
      </c>
    </row>
    <row r="62" spans="2:8" ht="25.5" hidden="1" x14ac:dyDescent="0.25">
      <c r="B62" s="21" t="s">
        <v>173</v>
      </c>
      <c r="C62" s="2" t="s">
        <v>174</v>
      </c>
      <c r="D62" s="1">
        <v>-14</v>
      </c>
      <c r="E62" s="1">
        <v>-13</v>
      </c>
      <c r="F62" s="23">
        <f t="shared" si="0"/>
        <v>0.9285714285714286</v>
      </c>
      <c r="G62" s="1">
        <v>14</v>
      </c>
      <c r="H62" s="10">
        <f t="shared" si="11"/>
        <v>0</v>
      </c>
    </row>
    <row r="63" spans="2:8" x14ac:dyDescent="0.25">
      <c r="B63" s="21" t="s">
        <v>57</v>
      </c>
      <c r="C63" s="2" t="s">
        <v>58</v>
      </c>
      <c r="D63" s="1">
        <v>34</v>
      </c>
      <c r="E63" s="22">
        <v>54</v>
      </c>
      <c r="F63" s="23">
        <f t="shared" si="0"/>
        <v>1.588235294117647</v>
      </c>
      <c r="G63" s="1">
        <v>0</v>
      </c>
      <c r="H63" s="10">
        <f t="shared" si="11"/>
        <v>34</v>
      </c>
    </row>
    <row r="64" spans="2:8" x14ac:dyDescent="0.25">
      <c r="B64" s="21" t="s">
        <v>125</v>
      </c>
      <c r="C64" s="21" t="s">
        <v>59</v>
      </c>
      <c r="D64" s="22">
        <f>D65+D84+D86+D88+D90</f>
        <v>176927.4</v>
      </c>
      <c r="E64" s="22">
        <f>E65+E84+E86+E88+E90</f>
        <v>82455.8</v>
      </c>
      <c r="F64" s="23">
        <f t="shared" si="0"/>
        <v>0.46604313407646303</v>
      </c>
      <c r="G64" s="1">
        <f>G65+G84+G86+G88+G90</f>
        <v>15243.2</v>
      </c>
      <c r="H64" s="22">
        <f>H65+H84+H86+H88+H90</f>
        <v>192170.59999999998</v>
      </c>
    </row>
    <row r="65" spans="2:8" ht="25.5" customHeight="1" x14ac:dyDescent="0.25">
      <c r="B65" s="21" t="s">
        <v>126</v>
      </c>
      <c r="C65" s="21" t="s">
        <v>60</v>
      </c>
      <c r="D65" s="22">
        <f>D66+D71+D77+D81</f>
        <v>176117.4</v>
      </c>
      <c r="E65" s="22">
        <f>E66+E71+E77+E81</f>
        <v>81475.8</v>
      </c>
      <c r="F65" s="23">
        <f t="shared" si="0"/>
        <v>0.46262209185463793</v>
      </c>
      <c r="G65" s="1">
        <f>G66+G71+G77+G81</f>
        <v>14943.2</v>
      </c>
      <c r="H65" s="22">
        <f>H66+H71+H77+H81</f>
        <v>191060.59999999998</v>
      </c>
    </row>
    <row r="66" spans="2:8" ht="25.5" x14ac:dyDescent="0.25">
      <c r="B66" s="21" t="s">
        <v>127</v>
      </c>
      <c r="C66" s="2" t="s">
        <v>136</v>
      </c>
      <c r="D66" s="1">
        <f>D67</f>
        <v>78482.899999999994</v>
      </c>
      <c r="E66" s="22">
        <f>E67</f>
        <v>58151.4</v>
      </c>
      <c r="F66" s="23">
        <f t="shared" si="0"/>
        <v>0.74094356859901978</v>
      </c>
      <c r="G66" s="1">
        <f>G67</f>
        <v>0</v>
      </c>
      <c r="H66" s="1">
        <f>H67</f>
        <v>78482.899999999994</v>
      </c>
    </row>
    <row r="67" spans="2:8" ht="25.5" x14ac:dyDescent="0.25">
      <c r="B67" s="21" t="s">
        <v>77</v>
      </c>
      <c r="C67" s="2" t="s">
        <v>104</v>
      </c>
      <c r="D67" s="1">
        <v>78482.899999999994</v>
      </c>
      <c r="E67" s="22">
        <v>58151.4</v>
      </c>
      <c r="F67" s="23">
        <f t="shared" si="0"/>
        <v>0.74094356859901978</v>
      </c>
      <c r="G67" s="1">
        <v>0</v>
      </c>
      <c r="H67" s="1">
        <f>D67+G67</f>
        <v>78482.899999999994</v>
      </c>
    </row>
    <row r="68" spans="2:8" ht="25.5" hidden="1" x14ac:dyDescent="0.25">
      <c r="B68" s="21" t="s">
        <v>78</v>
      </c>
      <c r="C68" s="2" t="s">
        <v>24</v>
      </c>
      <c r="D68" s="1">
        <v>0</v>
      </c>
      <c r="E68" s="22">
        <v>0</v>
      </c>
      <c r="F68" s="23" t="e">
        <f t="shared" si="0"/>
        <v>#DIV/0!</v>
      </c>
      <c r="G68" s="1"/>
      <c r="H68" s="1">
        <f t="shared" ref="H68:H89" si="13">D68+G68</f>
        <v>0</v>
      </c>
    </row>
    <row r="69" spans="2:8" ht="25.5" hidden="1" x14ac:dyDescent="0.25">
      <c r="B69" s="21" t="s">
        <v>79</v>
      </c>
      <c r="C69" s="2" t="s">
        <v>25</v>
      </c>
      <c r="D69" s="1">
        <v>0</v>
      </c>
      <c r="E69" s="22">
        <v>0</v>
      </c>
      <c r="F69" s="23" t="e">
        <f t="shared" si="0"/>
        <v>#DIV/0!</v>
      </c>
      <c r="G69" s="1"/>
      <c r="H69" s="1">
        <f t="shared" si="13"/>
        <v>0</v>
      </c>
    </row>
    <row r="70" spans="2:8" hidden="1" x14ac:dyDescent="0.25">
      <c r="B70" s="33" t="s">
        <v>137</v>
      </c>
      <c r="C70" s="2" t="s">
        <v>138</v>
      </c>
      <c r="D70" s="1">
        <v>0</v>
      </c>
      <c r="E70" s="22">
        <v>0</v>
      </c>
      <c r="F70" s="23" t="e">
        <f t="shared" si="0"/>
        <v>#DIV/0!</v>
      </c>
      <c r="G70" s="1"/>
      <c r="H70" s="1">
        <f t="shared" si="13"/>
        <v>0</v>
      </c>
    </row>
    <row r="71" spans="2:8" ht="25.5" x14ac:dyDescent="0.25">
      <c r="B71" s="21" t="s">
        <v>130</v>
      </c>
      <c r="C71" s="2" t="s">
        <v>26</v>
      </c>
      <c r="D71" s="1">
        <f>SUM(D72:D76)</f>
        <v>1356.6</v>
      </c>
      <c r="E71" s="22">
        <f>SUM(E72:E76)</f>
        <v>657.4</v>
      </c>
      <c r="F71" s="23">
        <f t="shared" si="0"/>
        <v>0.484593837535014</v>
      </c>
      <c r="G71" s="1">
        <f>SUM(G72:G76)</f>
        <v>0</v>
      </c>
      <c r="H71" s="1">
        <f>SUM(H72:H76)</f>
        <v>1356.6</v>
      </c>
    </row>
    <row r="72" spans="2:8" ht="51" x14ac:dyDescent="0.25">
      <c r="B72" s="21" t="s">
        <v>149</v>
      </c>
      <c r="C72" s="2" t="s">
        <v>150</v>
      </c>
      <c r="D72" s="1">
        <v>1356.6</v>
      </c>
      <c r="E72" s="22">
        <v>657.4</v>
      </c>
      <c r="F72" s="23">
        <f t="shared" si="0"/>
        <v>0.484593837535014</v>
      </c>
      <c r="G72" s="1"/>
      <c r="H72" s="1">
        <f t="shared" si="13"/>
        <v>1356.6</v>
      </c>
    </row>
    <row r="73" spans="2:8" ht="25.5" hidden="1" x14ac:dyDescent="0.25">
      <c r="B73" s="21" t="s">
        <v>80</v>
      </c>
      <c r="C73" s="2" t="s">
        <v>27</v>
      </c>
      <c r="D73" s="1">
        <v>0</v>
      </c>
      <c r="E73" s="22">
        <v>0</v>
      </c>
      <c r="F73" s="23" t="e">
        <f t="shared" si="0"/>
        <v>#DIV/0!</v>
      </c>
      <c r="G73" s="1"/>
      <c r="H73" s="1">
        <f t="shared" si="13"/>
        <v>0</v>
      </c>
    </row>
    <row r="74" spans="2:8" ht="38.25" hidden="1" x14ac:dyDescent="0.25">
      <c r="B74" s="21" t="s">
        <v>81</v>
      </c>
      <c r="C74" s="2" t="s">
        <v>28</v>
      </c>
      <c r="D74" s="1">
        <v>0</v>
      </c>
      <c r="E74" s="22">
        <v>0</v>
      </c>
      <c r="F74" s="23" t="e">
        <f t="shared" si="0"/>
        <v>#DIV/0!</v>
      </c>
      <c r="G74" s="1"/>
      <c r="H74" s="1">
        <f t="shared" si="13"/>
        <v>0</v>
      </c>
    </row>
    <row r="75" spans="2:8" ht="25.5" hidden="1" x14ac:dyDescent="0.25">
      <c r="B75" s="21" t="s">
        <v>101</v>
      </c>
      <c r="C75" s="2" t="s">
        <v>103</v>
      </c>
      <c r="D75" s="1">
        <v>0</v>
      </c>
      <c r="E75" s="22">
        <v>0</v>
      </c>
      <c r="F75" s="23" t="e">
        <f t="shared" si="0"/>
        <v>#DIV/0!</v>
      </c>
      <c r="G75" s="1"/>
      <c r="H75" s="1">
        <f t="shared" si="13"/>
        <v>0</v>
      </c>
    </row>
    <row r="76" spans="2:8" hidden="1" x14ac:dyDescent="0.25">
      <c r="B76" s="21" t="s">
        <v>102</v>
      </c>
      <c r="C76" s="2" t="s">
        <v>61</v>
      </c>
      <c r="D76" s="1">
        <v>0</v>
      </c>
      <c r="E76" s="22"/>
      <c r="F76" s="23" t="e">
        <f t="shared" si="0"/>
        <v>#DIV/0!</v>
      </c>
      <c r="G76" s="1"/>
      <c r="H76" s="1">
        <f t="shared" si="13"/>
        <v>0</v>
      </c>
    </row>
    <row r="77" spans="2:8" ht="26.25" customHeight="1" x14ac:dyDescent="0.25">
      <c r="B77" s="21" t="s">
        <v>131</v>
      </c>
      <c r="C77" s="2" t="s">
        <v>105</v>
      </c>
      <c r="D77" s="1">
        <f>SUM(D78:D80)</f>
        <v>1749.9</v>
      </c>
      <c r="E77" s="22">
        <f>SUM(E78:E80)</f>
        <v>913.1</v>
      </c>
      <c r="F77" s="23">
        <f t="shared" si="0"/>
        <v>0.52180124578547349</v>
      </c>
      <c r="G77" s="1">
        <f>SUM(G78:G80)</f>
        <v>1</v>
      </c>
      <c r="H77" s="1">
        <f>SUM(H78:H80)</f>
        <v>1750.9</v>
      </c>
    </row>
    <row r="78" spans="2:8" ht="25.5" hidden="1" x14ac:dyDescent="0.25">
      <c r="B78" s="21" t="s">
        <v>89</v>
      </c>
      <c r="C78" s="2" t="s">
        <v>90</v>
      </c>
      <c r="D78" s="1">
        <v>0</v>
      </c>
      <c r="E78" s="22">
        <v>0</v>
      </c>
      <c r="F78" s="23" t="e">
        <f t="shared" si="0"/>
        <v>#DIV/0!</v>
      </c>
      <c r="G78" s="1"/>
      <c r="H78" s="1">
        <f t="shared" si="13"/>
        <v>0</v>
      </c>
    </row>
    <row r="79" spans="2:8" ht="39" customHeight="1" x14ac:dyDescent="0.25">
      <c r="B79" s="21" t="s">
        <v>82</v>
      </c>
      <c r="C79" s="2" t="s">
        <v>140</v>
      </c>
      <c r="D79" s="1">
        <v>1591.9</v>
      </c>
      <c r="E79" s="22">
        <v>800.1</v>
      </c>
      <c r="F79" s="23">
        <f t="shared" si="0"/>
        <v>0.50260694767259251</v>
      </c>
      <c r="G79" s="1">
        <v>1</v>
      </c>
      <c r="H79" s="1">
        <f t="shared" si="13"/>
        <v>1592.9</v>
      </c>
    </row>
    <row r="80" spans="2:8" ht="25.5" customHeight="1" x14ac:dyDescent="0.25">
      <c r="B80" s="21" t="s">
        <v>83</v>
      </c>
      <c r="C80" s="2" t="s">
        <v>62</v>
      </c>
      <c r="D80" s="1">
        <v>158</v>
      </c>
      <c r="E80" s="22">
        <v>113</v>
      </c>
      <c r="F80" s="23">
        <f t="shared" si="0"/>
        <v>0.71518987341772156</v>
      </c>
      <c r="G80" s="1">
        <v>0</v>
      </c>
      <c r="H80" s="1">
        <f t="shared" si="13"/>
        <v>158</v>
      </c>
    </row>
    <row r="81" spans="2:8" ht="14.25" customHeight="1" x14ac:dyDescent="0.25">
      <c r="B81" s="21" t="s">
        <v>132</v>
      </c>
      <c r="C81" s="2" t="s">
        <v>63</v>
      </c>
      <c r="D81" s="1">
        <f>SUM(D82:D83)</f>
        <v>94528</v>
      </c>
      <c r="E81" s="22">
        <f>SUM(E82:E83)</f>
        <v>21753.9</v>
      </c>
      <c r="F81" s="23">
        <f t="shared" si="0"/>
        <v>0.23013181279620853</v>
      </c>
      <c r="G81" s="1">
        <f>SUM(G82:G83)</f>
        <v>14942.2</v>
      </c>
      <c r="H81" s="1">
        <f>SUM(H82:H83)</f>
        <v>109470.2</v>
      </c>
    </row>
    <row r="82" spans="2:8" ht="39.75" hidden="1" customHeight="1" x14ac:dyDescent="0.25">
      <c r="B82" s="21" t="s">
        <v>84</v>
      </c>
      <c r="C82" s="2" t="s">
        <v>64</v>
      </c>
      <c r="D82" s="1">
        <v>0</v>
      </c>
      <c r="E82" s="22"/>
      <c r="F82" s="23" t="e">
        <f t="shared" si="0"/>
        <v>#DIV/0!</v>
      </c>
      <c r="G82" s="1"/>
      <c r="H82" s="1">
        <f t="shared" si="13"/>
        <v>0</v>
      </c>
    </row>
    <row r="83" spans="2:8" ht="25.5" x14ac:dyDescent="0.25">
      <c r="B83" s="21" t="s">
        <v>100</v>
      </c>
      <c r="C83" s="2" t="s">
        <v>65</v>
      </c>
      <c r="D83" s="1">
        <v>94528</v>
      </c>
      <c r="E83" s="22">
        <v>21753.9</v>
      </c>
      <c r="F83" s="23">
        <f t="shared" si="0"/>
        <v>0.23013181279620853</v>
      </c>
      <c r="G83" s="1">
        <v>14942.2</v>
      </c>
      <c r="H83" s="1">
        <f t="shared" si="13"/>
        <v>109470.2</v>
      </c>
    </row>
    <row r="84" spans="2:8" ht="25.5" x14ac:dyDescent="0.25">
      <c r="B84" s="21" t="s">
        <v>151</v>
      </c>
      <c r="C84" s="2" t="s">
        <v>152</v>
      </c>
      <c r="D84" s="1">
        <f>SUM(D85)</f>
        <v>600</v>
      </c>
      <c r="E84" s="22">
        <f>SUM(E85)</f>
        <v>800</v>
      </c>
      <c r="F84" s="23">
        <f t="shared" ref="F84:F93" si="14">E84/D84</f>
        <v>1.3333333333333333</v>
      </c>
      <c r="G84" s="1">
        <f>SUM(G85)</f>
        <v>0</v>
      </c>
      <c r="H84" s="1">
        <f>SUM(H85)</f>
        <v>600</v>
      </c>
    </row>
    <row r="85" spans="2:8" ht="25.5" x14ac:dyDescent="0.25">
      <c r="B85" s="21" t="s">
        <v>153</v>
      </c>
      <c r="C85" s="2" t="s">
        <v>154</v>
      </c>
      <c r="D85" s="1">
        <v>600</v>
      </c>
      <c r="E85" s="22">
        <v>800</v>
      </c>
      <c r="F85" s="23">
        <f t="shared" si="14"/>
        <v>1.3333333333333333</v>
      </c>
      <c r="G85" s="1">
        <v>0</v>
      </c>
      <c r="H85" s="1">
        <f t="shared" si="13"/>
        <v>600</v>
      </c>
    </row>
    <row r="86" spans="2:8" ht="25.5" x14ac:dyDescent="0.25">
      <c r="B86" s="21" t="s">
        <v>155</v>
      </c>
      <c r="C86" s="2" t="s">
        <v>156</v>
      </c>
      <c r="D86" s="1">
        <f>SUM(D87)</f>
        <v>150</v>
      </c>
      <c r="E86" s="1">
        <f t="shared" ref="E86:G86" si="15">SUM(E87)</f>
        <v>180</v>
      </c>
      <c r="F86" s="1">
        <f t="shared" si="15"/>
        <v>1.2</v>
      </c>
      <c r="G86" s="1">
        <f t="shared" si="15"/>
        <v>300</v>
      </c>
      <c r="H86" s="1">
        <f>SUM(H87)</f>
        <v>450</v>
      </c>
    </row>
    <row r="87" spans="2:8" ht="25.5" x14ac:dyDescent="0.25">
      <c r="B87" s="21" t="s">
        <v>157</v>
      </c>
      <c r="C87" s="2" t="s">
        <v>158</v>
      </c>
      <c r="D87" s="1">
        <v>150</v>
      </c>
      <c r="E87" s="22">
        <v>180</v>
      </c>
      <c r="F87" s="23">
        <f t="shared" si="14"/>
        <v>1.2</v>
      </c>
      <c r="G87" s="1">
        <v>300</v>
      </c>
      <c r="H87" s="1">
        <f t="shared" si="13"/>
        <v>450</v>
      </c>
    </row>
    <row r="88" spans="2:8" x14ac:dyDescent="0.25">
      <c r="B88" s="21" t="s">
        <v>133</v>
      </c>
      <c r="C88" s="2" t="s">
        <v>29</v>
      </c>
      <c r="D88" s="1">
        <f>SUM(D89)</f>
        <v>60</v>
      </c>
      <c r="E88" s="22">
        <f>SUM(E89)</f>
        <v>0</v>
      </c>
      <c r="F88" s="23">
        <f t="shared" si="14"/>
        <v>0</v>
      </c>
      <c r="G88" s="1">
        <f>SUM(G89)</f>
        <v>0</v>
      </c>
      <c r="H88" s="1">
        <f>SUM(H89)</f>
        <v>60</v>
      </c>
    </row>
    <row r="89" spans="2:8" x14ac:dyDescent="0.25">
      <c r="B89" s="21" t="s">
        <v>76</v>
      </c>
      <c r="C89" s="2" t="s">
        <v>66</v>
      </c>
      <c r="D89" s="1">
        <v>60</v>
      </c>
      <c r="E89" s="22"/>
      <c r="F89" s="23">
        <f t="shared" si="14"/>
        <v>0</v>
      </c>
      <c r="G89" s="1"/>
      <c r="H89" s="1">
        <f t="shared" si="13"/>
        <v>60</v>
      </c>
    </row>
    <row r="90" spans="2:8" ht="51" hidden="1" x14ac:dyDescent="0.25">
      <c r="B90" s="21" t="s">
        <v>134</v>
      </c>
      <c r="C90" s="21" t="s">
        <v>85</v>
      </c>
      <c r="D90" s="22">
        <f>D91</f>
        <v>0</v>
      </c>
      <c r="E90" s="22">
        <f>E91</f>
        <v>0</v>
      </c>
      <c r="F90" s="23" t="e">
        <f t="shared" si="14"/>
        <v>#DIV/0!</v>
      </c>
      <c r="G90" s="22">
        <f>G91</f>
        <v>0</v>
      </c>
      <c r="H90" s="22">
        <f>H91</f>
        <v>0</v>
      </c>
    </row>
    <row r="91" spans="2:8" ht="63.75" hidden="1" x14ac:dyDescent="0.25">
      <c r="B91" s="21" t="s">
        <v>135</v>
      </c>
      <c r="C91" s="2" t="s">
        <v>86</v>
      </c>
      <c r="D91" s="1">
        <f>D92</f>
        <v>0</v>
      </c>
      <c r="E91" s="22">
        <f>E92</f>
        <v>0</v>
      </c>
      <c r="F91" s="23" t="e">
        <f t="shared" si="14"/>
        <v>#DIV/0!</v>
      </c>
      <c r="G91" s="1">
        <f>G92</f>
        <v>0</v>
      </c>
      <c r="H91" s="1">
        <f>H92</f>
        <v>0</v>
      </c>
    </row>
    <row r="92" spans="2:8" ht="39.75" hidden="1" customHeight="1" x14ac:dyDescent="0.25">
      <c r="B92" s="21" t="s">
        <v>88</v>
      </c>
      <c r="C92" s="2" t="s">
        <v>87</v>
      </c>
      <c r="D92" s="1">
        <v>0</v>
      </c>
      <c r="E92" s="22"/>
      <c r="F92" s="23" t="e">
        <f t="shared" si="14"/>
        <v>#DIV/0!</v>
      </c>
      <c r="G92" s="1"/>
      <c r="H92" s="1">
        <f t="shared" ref="H92" si="16">D92+G92</f>
        <v>0</v>
      </c>
    </row>
    <row r="93" spans="2:8" x14ac:dyDescent="0.25">
      <c r="B93" s="21"/>
      <c r="C93" s="2" t="s">
        <v>30</v>
      </c>
      <c r="D93" s="1">
        <f>D13+D64</f>
        <v>251636</v>
      </c>
      <c r="E93" s="22">
        <f>E13+E64</f>
        <v>116314.1</v>
      </c>
      <c r="F93" s="23">
        <f t="shared" si="14"/>
        <v>0.46223155669300103</v>
      </c>
      <c r="G93" s="1">
        <f>G13+G64</f>
        <v>16257.2</v>
      </c>
      <c r="H93" s="1">
        <f>H13+H64</f>
        <v>267893.19999999995</v>
      </c>
    </row>
    <row r="95" spans="2:8" x14ac:dyDescent="0.25">
      <c r="D95" s="35">
        <v>251636</v>
      </c>
    </row>
  </sheetData>
  <autoFilter ref="B12:H93">
    <filterColumn colId="6">
      <filters>
        <filter val="1 247,0"/>
        <filter val="1 356,6"/>
        <filter val="1 592,9"/>
        <filter val="1 750,9"/>
        <filter val="1,0"/>
        <filter val="10,0"/>
        <filter val="100,0"/>
        <filter val="109 470,2"/>
        <filter val="13 023,0"/>
        <filter val="13 234,2"/>
        <filter val="14 027,0"/>
        <filter val="158,0"/>
        <filter val="162,4"/>
        <filter val="167,0"/>
        <filter val="191 060,6"/>
        <filter val="192 170,6"/>
        <filter val="2 032,0"/>
        <filter val="2 070,0"/>
        <filter val="2 300,0"/>
        <filter val="2 500,0"/>
        <filter val="230,0"/>
        <filter val="25,0"/>
        <filter val="26,0"/>
        <filter val="267 893,2"/>
        <filter val="270,0"/>
        <filter val="29 451,0"/>
        <filter val="29 706,0"/>
        <filter val="3 000,0"/>
        <filter val="32,0"/>
        <filter val="325,0"/>
        <filter val="34,0"/>
        <filter val="44,2"/>
        <filter val="450,0"/>
        <filter val="5 125,0"/>
        <filter val="5,0"/>
        <filter val="50,0"/>
        <filter val="55,0"/>
        <filter val="6 279,0"/>
        <filter val="60,0"/>
        <filter val="600,0"/>
        <filter val="-667,0"/>
        <filter val="68,0"/>
        <filter val="7 051,0"/>
        <filter val="7 213,4"/>
        <filter val="7 270,0"/>
        <filter val="7 392,0"/>
        <filter val="75 722,6"/>
        <filter val="78 482,9"/>
      </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2024-12-04T07:21:28Z</cp:lastPrinted>
  <dcterms:created xsi:type="dcterms:W3CDTF">2014-11-11T13:19:37Z</dcterms:created>
  <dcterms:modified xsi:type="dcterms:W3CDTF">2024-12-04T07:21:40Z</dcterms:modified>
</cp:coreProperties>
</file>