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2 25г\"/>
    </mc:Choice>
  </mc:AlternateContent>
  <bookViews>
    <workbookView xWindow="3645" yWindow="60" windowWidth="10995" windowHeight="12285"/>
  </bookViews>
  <sheets>
    <sheet name="прил 9 Ведоственные 2025 " sheetId="6" r:id="rId1"/>
  </sheets>
  <definedNames>
    <definedName name="_xlnm._FilterDatabase" localSheetId="0" hidden="1">'прил 9 Ведоственные 2025 '!$B$18:$K$476</definedName>
    <definedName name="_xlnm.Print_Area" localSheetId="0">'прил 9 Ведоственные 2025 '!$A$1:$L$474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9" i="6" l="1"/>
  <c r="J115" i="6"/>
  <c r="J114" i="6" s="1"/>
  <c r="J113" i="6" s="1"/>
  <c r="J112" i="6" s="1"/>
  <c r="J111" i="6" s="1"/>
  <c r="J110" i="6" s="1"/>
  <c r="J109" i="6" s="1"/>
  <c r="J108" i="6" s="1"/>
  <c r="J107" i="6"/>
  <c r="J106" i="6" s="1"/>
  <c r="J105" i="6"/>
  <c r="J104" i="6" s="1"/>
  <c r="J19" i="6"/>
  <c r="H115" i="6"/>
  <c r="H114" i="6" s="1"/>
  <c r="H113" i="6" s="1"/>
  <c r="H112" i="6" s="1"/>
  <c r="H111" i="6" s="1"/>
  <c r="H110" i="6" s="1"/>
  <c r="H109" i="6" s="1"/>
  <c r="H105" i="6"/>
  <c r="H104" i="6" s="1"/>
  <c r="H107" i="6"/>
  <c r="H106" i="6" s="1"/>
  <c r="J103" i="6" l="1"/>
  <c r="J102" i="6" s="1"/>
  <c r="J101" i="6" s="1"/>
  <c r="J100" i="6" s="1"/>
  <c r="J99" i="6" s="1"/>
  <c r="J474" i="6" s="1"/>
  <c r="H103" i="6"/>
  <c r="H102" i="6" s="1"/>
  <c r="H101" i="6" s="1"/>
  <c r="H100" i="6" s="1"/>
  <c r="H99" i="6" s="1"/>
  <c r="H108" i="6" l="1"/>
  <c r="H19" i="6"/>
  <c r="I430" i="6"/>
  <c r="H474" i="6" l="1"/>
  <c r="K339" i="6"/>
  <c r="K338" i="6" s="1"/>
  <c r="K337" i="6" s="1"/>
  <c r="I338" i="6"/>
  <c r="I337" i="6" s="1"/>
  <c r="G338" i="6"/>
  <c r="G337" i="6" s="1"/>
  <c r="G336" i="6" s="1"/>
  <c r="G335" i="6" s="1"/>
  <c r="I336" i="6" l="1"/>
  <c r="I335" i="6" s="1"/>
  <c r="K336" i="6"/>
  <c r="K335" i="6" s="1"/>
  <c r="I391" i="6"/>
  <c r="G430" i="6" l="1"/>
  <c r="G356" i="6"/>
  <c r="G330" i="6"/>
  <c r="G273" i="6"/>
  <c r="G219" i="6"/>
  <c r="G185" i="6"/>
  <c r="G92" i="6"/>
  <c r="G77" i="6"/>
  <c r="I278" i="6" l="1"/>
  <c r="K278" i="6"/>
  <c r="G278" i="6"/>
  <c r="I286" i="6"/>
  <c r="I284" i="6"/>
  <c r="G284" i="6"/>
  <c r="K280" i="6"/>
  <c r="K282" i="6"/>
  <c r="K285" i="6"/>
  <c r="K284" i="6" s="1"/>
  <c r="I283" i="6" l="1"/>
  <c r="I277" i="6" s="1"/>
  <c r="I276" i="6" s="1"/>
  <c r="K397" i="6" l="1"/>
  <c r="K396" i="6" s="1"/>
  <c r="I396" i="6"/>
  <c r="G89" i="6" l="1"/>
  <c r="G51" i="6"/>
  <c r="G107" i="6" l="1"/>
  <c r="G304" i="6"/>
  <c r="G309" i="6"/>
  <c r="G286" i="6"/>
  <c r="G283" i="6" s="1"/>
  <c r="G287" i="6"/>
  <c r="K287" i="6" s="1"/>
  <c r="K286" i="6" s="1"/>
  <c r="K283" i="6" s="1"/>
  <c r="K277" i="6" s="1"/>
  <c r="K276" i="6" s="1"/>
  <c r="G277" i="6" l="1"/>
  <c r="G276" i="6" s="1"/>
  <c r="I93" i="6" l="1"/>
  <c r="G93" i="6"/>
  <c r="G226" i="6" l="1"/>
  <c r="G254" i="6"/>
  <c r="K254" i="6" s="1"/>
  <c r="K253" i="6" s="1"/>
  <c r="K252" i="6" s="1"/>
  <c r="G33" i="6"/>
  <c r="G396" i="6"/>
  <c r="I253" i="6"/>
  <c r="I252" i="6" s="1"/>
  <c r="K251" i="6"/>
  <c r="K250" i="6" s="1"/>
  <c r="K249" i="6" s="1"/>
  <c r="I250" i="6"/>
  <c r="I249" i="6" s="1"/>
  <c r="G250" i="6"/>
  <c r="G249" i="6" s="1"/>
  <c r="K207" i="6"/>
  <c r="K206" i="6" s="1"/>
  <c r="K205" i="6" s="1"/>
  <c r="I206" i="6"/>
  <c r="I205" i="6" s="1"/>
  <c r="G206" i="6"/>
  <c r="G205" i="6" s="1"/>
  <c r="K204" i="6"/>
  <c r="K203" i="6" s="1"/>
  <c r="K202" i="6" s="1"/>
  <c r="I203" i="6"/>
  <c r="I202" i="6" s="1"/>
  <c r="G203" i="6"/>
  <c r="G202" i="6" s="1"/>
  <c r="K124" i="6"/>
  <c r="K123" i="6" s="1"/>
  <c r="I123" i="6"/>
  <c r="G123" i="6"/>
  <c r="G253" i="6" l="1"/>
  <c r="G252" i="6" s="1"/>
  <c r="G248" i="6" s="1"/>
  <c r="G247" i="6" s="1"/>
  <c r="I248" i="6"/>
  <c r="I247" i="6" s="1"/>
  <c r="K248" i="6"/>
  <c r="K247" i="6" s="1"/>
  <c r="G314" i="6" l="1"/>
  <c r="K71" i="6" l="1"/>
  <c r="K70" i="6" s="1"/>
  <c r="K69" i="6" s="1"/>
  <c r="K68" i="6" s="1"/>
  <c r="I70" i="6"/>
  <c r="I69" i="6" s="1"/>
  <c r="I68" i="6" s="1"/>
  <c r="G70" i="6"/>
  <c r="G69" i="6" s="1"/>
  <c r="G68" i="6" s="1"/>
  <c r="K391" i="6"/>
  <c r="K390" i="6" s="1"/>
  <c r="K389" i="6" s="1"/>
  <c r="I390" i="6"/>
  <c r="I389" i="6" s="1"/>
  <c r="G390" i="6"/>
  <c r="G389" i="6" s="1"/>
  <c r="I472" i="6" l="1"/>
  <c r="K473" i="6"/>
  <c r="K472" i="6" s="1"/>
  <c r="G472" i="6"/>
  <c r="G471" i="6" s="1"/>
  <c r="G470" i="6" s="1"/>
  <c r="K471" i="6" l="1"/>
  <c r="K470" i="6" s="1"/>
  <c r="K469" i="6" s="1"/>
  <c r="I471" i="6"/>
  <c r="I470" i="6" s="1"/>
  <c r="I469" i="6" s="1"/>
  <c r="G165" i="6"/>
  <c r="G164" i="6" s="1"/>
  <c r="K166" i="6"/>
  <c r="K165" i="6" s="1"/>
  <c r="K164" i="6" s="1"/>
  <c r="I165" i="6"/>
  <c r="I164" i="6" s="1"/>
  <c r="K388" i="6" l="1"/>
  <c r="K387" i="6" s="1"/>
  <c r="K386" i="6" s="1"/>
  <c r="K385" i="6" s="1"/>
  <c r="I387" i="6"/>
  <c r="I386" i="6" s="1"/>
  <c r="I385" i="6" s="1"/>
  <c r="G387" i="6"/>
  <c r="G386" i="6" s="1"/>
  <c r="K258" i="6"/>
  <c r="K257" i="6" s="1"/>
  <c r="K256" i="6" s="1"/>
  <c r="K261" i="6"/>
  <c r="K260" i="6" s="1"/>
  <c r="K259" i="6" s="1"/>
  <c r="I260" i="6"/>
  <c r="I259" i="6" s="1"/>
  <c r="G260" i="6"/>
  <c r="G259" i="6" s="1"/>
  <c r="I257" i="6"/>
  <c r="I256" i="6" s="1"/>
  <c r="G257" i="6"/>
  <c r="G256" i="6" s="1"/>
  <c r="I384" i="6" l="1"/>
  <c r="I383" i="6" s="1"/>
  <c r="G385" i="6"/>
  <c r="G384" i="6" s="1"/>
  <c r="G383" i="6" s="1"/>
  <c r="K384" i="6"/>
  <c r="K383" i="6" s="1"/>
  <c r="K94" i="6"/>
  <c r="K93" i="6" s="1"/>
  <c r="K140" i="6" l="1"/>
  <c r="K139" i="6" s="1"/>
  <c r="K138" i="6" s="1"/>
  <c r="I139" i="6"/>
  <c r="I138" i="6" s="1"/>
  <c r="G139" i="6"/>
  <c r="G138" i="6" s="1"/>
  <c r="K135" i="6"/>
  <c r="K134" i="6" s="1"/>
  <c r="K133" i="6" s="1"/>
  <c r="K137" i="6"/>
  <c r="I134" i="6"/>
  <c r="I133" i="6" s="1"/>
  <c r="G134" i="6"/>
  <c r="G133" i="6" s="1"/>
  <c r="G307" i="6" l="1"/>
  <c r="G302" i="6"/>
  <c r="K465" i="6" l="1"/>
  <c r="K464" i="6" s="1"/>
  <c r="I464" i="6"/>
  <c r="G464" i="6"/>
  <c r="K463" i="6"/>
  <c r="K462" i="6" s="1"/>
  <c r="I462" i="6"/>
  <c r="G462" i="6"/>
  <c r="K455" i="6"/>
  <c r="K454" i="6" s="1"/>
  <c r="K453" i="6" s="1"/>
  <c r="K452" i="6" s="1"/>
  <c r="K451" i="6" s="1"/>
  <c r="K450" i="6" s="1"/>
  <c r="K449" i="6" s="1"/>
  <c r="K448" i="6" s="1"/>
  <c r="I454" i="6"/>
  <c r="I453" i="6" s="1"/>
  <c r="I452" i="6" s="1"/>
  <c r="I451" i="6" s="1"/>
  <c r="I450" i="6" s="1"/>
  <c r="I449" i="6" s="1"/>
  <c r="I448" i="6" s="1"/>
  <c r="G454" i="6"/>
  <c r="G453" i="6" s="1"/>
  <c r="G452" i="6" s="1"/>
  <c r="G451" i="6" s="1"/>
  <c r="G450" i="6" s="1"/>
  <c r="G449" i="6" s="1"/>
  <c r="G448" i="6" s="1"/>
  <c r="K447" i="6"/>
  <c r="K446" i="6" s="1"/>
  <c r="I446" i="6"/>
  <c r="G446" i="6"/>
  <c r="G445" i="6" s="1"/>
  <c r="K442" i="6"/>
  <c r="K441" i="6" s="1"/>
  <c r="K440" i="6" s="1"/>
  <c r="K439" i="6" s="1"/>
  <c r="K438" i="6" s="1"/>
  <c r="I441" i="6"/>
  <c r="I440" i="6" s="1"/>
  <c r="I439" i="6" s="1"/>
  <c r="I438" i="6" s="1"/>
  <c r="G441" i="6"/>
  <c r="G440" i="6" s="1"/>
  <c r="G439" i="6" s="1"/>
  <c r="G438" i="6" s="1"/>
  <c r="K435" i="6"/>
  <c r="K434" i="6" s="1"/>
  <c r="I435" i="6"/>
  <c r="I434" i="6" s="1"/>
  <c r="G435" i="6"/>
  <c r="G434" i="6" s="1"/>
  <c r="K433" i="6"/>
  <c r="K432" i="6"/>
  <c r="I431" i="6"/>
  <c r="G431" i="6"/>
  <c r="K423" i="6"/>
  <c r="K422" i="6" s="1"/>
  <c r="K421" i="6" s="1"/>
  <c r="I422" i="6"/>
  <c r="I421" i="6" s="1"/>
  <c r="G422" i="6"/>
  <c r="G421" i="6" s="1"/>
  <c r="K420" i="6"/>
  <c r="K419" i="6" s="1"/>
  <c r="K418" i="6" s="1"/>
  <c r="I419" i="6"/>
  <c r="I418" i="6" s="1"/>
  <c r="G419" i="6"/>
  <c r="G418" i="6" s="1"/>
  <c r="K430" i="6"/>
  <c r="K429" i="6" s="1"/>
  <c r="I429" i="6"/>
  <c r="G429" i="6"/>
  <c r="K428" i="6"/>
  <c r="K427" i="6" s="1"/>
  <c r="I427" i="6"/>
  <c r="G427" i="6"/>
  <c r="K411" i="6"/>
  <c r="K410" i="6" s="1"/>
  <c r="I411" i="6"/>
  <c r="I410" i="6" s="1"/>
  <c r="G411" i="6"/>
  <c r="G410" i="6" s="1"/>
  <c r="K408" i="6"/>
  <c r="K407" i="6" s="1"/>
  <c r="I408" i="6"/>
  <c r="I407" i="6" s="1"/>
  <c r="G408" i="6"/>
  <c r="G407" i="6" s="1"/>
  <c r="K406" i="6"/>
  <c r="K405" i="6" s="1"/>
  <c r="K404" i="6" s="1"/>
  <c r="I405" i="6"/>
  <c r="I404" i="6" s="1"/>
  <c r="G405" i="6"/>
  <c r="G404" i="6" s="1"/>
  <c r="K399" i="6"/>
  <c r="K398" i="6" s="1"/>
  <c r="I398" i="6"/>
  <c r="G398" i="6"/>
  <c r="K382" i="6"/>
  <c r="K381" i="6" s="1"/>
  <c r="K380" i="6" s="1"/>
  <c r="K379" i="6" s="1"/>
  <c r="I381" i="6"/>
  <c r="I380" i="6" s="1"/>
  <c r="I379" i="6" s="1"/>
  <c r="G381" i="6"/>
  <c r="G380" i="6" s="1"/>
  <c r="G379" i="6" s="1"/>
  <c r="K378" i="6"/>
  <c r="K377" i="6" s="1"/>
  <c r="K376" i="6" s="1"/>
  <c r="I377" i="6"/>
  <c r="I376" i="6" s="1"/>
  <c r="G377" i="6"/>
  <c r="G376" i="6" s="1"/>
  <c r="K375" i="6"/>
  <c r="K374" i="6" s="1"/>
  <c r="K373" i="6" s="1"/>
  <c r="I374" i="6"/>
  <c r="I373" i="6" s="1"/>
  <c r="G374" i="6"/>
  <c r="G373" i="6" s="1"/>
  <c r="K371" i="6"/>
  <c r="K370" i="6" s="1"/>
  <c r="I371" i="6"/>
  <c r="I370" i="6" s="1"/>
  <c r="G371" i="6"/>
  <c r="G370" i="6" s="1"/>
  <c r="K366" i="6"/>
  <c r="K365" i="6" s="1"/>
  <c r="K364" i="6" s="1"/>
  <c r="I365" i="6"/>
  <c r="I364" i="6" s="1"/>
  <c r="G365" i="6"/>
  <c r="G364" i="6" s="1"/>
  <c r="K363" i="6"/>
  <c r="K362" i="6" s="1"/>
  <c r="K361" i="6" s="1"/>
  <c r="I362" i="6"/>
  <c r="I361" i="6" s="1"/>
  <c r="G362" i="6"/>
  <c r="G361" i="6" s="1"/>
  <c r="K360" i="6"/>
  <c r="K359" i="6" s="1"/>
  <c r="K358" i="6" s="1"/>
  <c r="I359" i="6"/>
  <c r="I358" i="6" s="1"/>
  <c r="G359" i="6"/>
  <c r="G358" i="6" s="1"/>
  <c r="K356" i="6"/>
  <c r="K355" i="6" s="1"/>
  <c r="K354" i="6" s="1"/>
  <c r="K353" i="6" s="1"/>
  <c r="I355" i="6"/>
  <c r="I354" i="6" s="1"/>
  <c r="I353" i="6" s="1"/>
  <c r="G355" i="6"/>
  <c r="G354" i="6" s="1"/>
  <c r="G353" i="6" s="1"/>
  <c r="K351" i="6"/>
  <c r="I351" i="6"/>
  <c r="G351" i="6"/>
  <c r="K350" i="6"/>
  <c r="K349" i="6" s="1"/>
  <c r="I349" i="6"/>
  <c r="G349" i="6"/>
  <c r="K346" i="6"/>
  <c r="K345" i="6" s="1"/>
  <c r="I346" i="6"/>
  <c r="I345" i="6" s="1"/>
  <c r="G346" i="6"/>
  <c r="G345" i="6" s="1"/>
  <c r="K343" i="6"/>
  <c r="K342" i="6" s="1"/>
  <c r="K341" i="6" s="1"/>
  <c r="K340" i="6" s="1"/>
  <c r="I342" i="6"/>
  <c r="I341" i="6" s="1"/>
  <c r="I340" i="6" s="1"/>
  <c r="G342" i="6"/>
  <c r="G341" i="6" s="1"/>
  <c r="G340" i="6" s="1"/>
  <c r="K331" i="6"/>
  <c r="G331" i="6"/>
  <c r="K330" i="6"/>
  <c r="K329" i="6" s="1"/>
  <c r="I329" i="6"/>
  <c r="I328" i="6" s="1"/>
  <c r="G329" i="6"/>
  <c r="G328" i="6" s="1"/>
  <c r="K327" i="6"/>
  <c r="K326" i="6" s="1"/>
  <c r="I326" i="6"/>
  <c r="G326" i="6"/>
  <c r="K325" i="6"/>
  <c r="K324" i="6" s="1"/>
  <c r="I324" i="6"/>
  <c r="G324" i="6"/>
  <c r="K321" i="6"/>
  <c r="K320" i="6" s="1"/>
  <c r="I321" i="6"/>
  <c r="I320" i="6" s="1"/>
  <c r="G321" i="6"/>
  <c r="G320" i="6" s="1"/>
  <c r="K319" i="6"/>
  <c r="K318" i="6" s="1"/>
  <c r="I318" i="6"/>
  <c r="G318" i="6"/>
  <c r="G315" i="6" s="1"/>
  <c r="K317" i="6"/>
  <c r="K316" i="6" s="1"/>
  <c r="I316" i="6"/>
  <c r="G316" i="6"/>
  <c r="K314" i="6"/>
  <c r="K313" i="6" s="1"/>
  <c r="I313" i="6"/>
  <c r="G313" i="6"/>
  <c r="G310" i="6" s="1"/>
  <c r="K312" i="6"/>
  <c r="K311" i="6" s="1"/>
  <c r="I311" i="6"/>
  <c r="G311" i="6"/>
  <c r="K309" i="6"/>
  <c r="K308" i="6" s="1"/>
  <c r="I308" i="6"/>
  <c r="G308" i="6"/>
  <c r="K307" i="6"/>
  <c r="K306" i="6" s="1"/>
  <c r="I306" i="6"/>
  <c r="G306" i="6"/>
  <c r="K304" i="6"/>
  <c r="K303" i="6" s="1"/>
  <c r="I303" i="6"/>
  <c r="G303" i="6"/>
  <c r="K302" i="6"/>
  <c r="K301" i="6" s="1"/>
  <c r="I301" i="6"/>
  <c r="G301" i="6"/>
  <c r="K299" i="6"/>
  <c r="K298" i="6" s="1"/>
  <c r="I298" i="6"/>
  <c r="G298" i="6"/>
  <c r="K297" i="6"/>
  <c r="K296" i="6" s="1"/>
  <c r="I296" i="6"/>
  <c r="G296" i="6"/>
  <c r="K294" i="6"/>
  <c r="K293" i="6" s="1"/>
  <c r="I293" i="6"/>
  <c r="G293" i="6"/>
  <c r="K292" i="6"/>
  <c r="K291" i="6" s="1"/>
  <c r="I291" i="6"/>
  <c r="G291" i="6"/>
  <c r="K273" i="6"/>
  <c r="K272" i="6" s="1"/>
  <c r="K271" i="6" s="1"/>
  <c r="I272" i="6"/>
  <c r="I271" i="6" s="1"/>
  <c r="G272" i="6"/>
  <c r="G271" i="6" s="1"/>
  <c r="K269" i="6"/>
  <c r="K268" i="6" s="1"/>
  <c r="I269" i="6"/>
  <c r="I268" i="6" s="1"/>
  <c r="G269" i="6"/>
  <c r="G268" i="6" s="1"/>
  <c r="K264" i="6"/>
  <c r="K263" i="6" s="1"/>
  <c r="K262" i="6" s="1"/>
  <c r="K255" i="6" s="1"/>
  <c r="I263" i="6"/>
  <c r="I262" i="6" s="1"/>
  <c r="I255" i="6" s="1"/>
  <c r="G263" i="6"/>
  <c r="G262" i="6" s="1"/>
  <c r="K242" i="6"/>
  <c r="K241" i="6" s="1"/>
  <c r="I242" i="6"/>
  <c r="I241" i="6" s="1"/>
  <c r="G242" i="6"/>
  <c r="G241" i="6" s="1"/>
  <c r="K239" i="6"/>
  <c r="K236" i="6" s="1"/>
  <c r="I239" i="6"/>
  <c r="I236" i="6" s="1"/>
  <c r="G239" i="6"/>
  <c r="K238" i="6"/>
  <c r="K237" i="6" s="1"/>
  <c r="I237" i="6"/>
  <c r="G237" i="6"/>
  <c r="K234" i="6"/>
  <c r="K233" i="6" s="1"/>
  <c r="I234" i="6"/>
  <c r="I233" i="6" s="1"/>
  <c r="G234" i="6"/>
  <c r="G233" i="6" s="1"/>
  <c r="K231" i="6"/>
  <c r="K230" i="6" s="1"/>
  <c r="I231" i="6"/>
  <c r="I230" i="6" s="1"/>
  <c r="G231" i="6"/>
  <c r="G230" i="6" s="1"/>
  <c r="K226" i="6"/>
  <c r="K225" i="6" s="1"/>
  <c r="K224" i="6" s="1"/>
  <c r="I225" i="6"/>
  <c r="I224" i="6" s="1"/>
  <c r="G225" i="6"/>
  <c r="G224" i="6" s="1"/>
  <c r="K219" i="6"/>
  <c r="K218" i="6" s="1"/>
  <c r="K217" i="6" s="1"/>
  <c r="I218" i="6"/>
  <c r="I217" i="6" s="1"/>
  <c r="G218" i="6"/>
  <c r="G217" i="6" s="1"/>
  <c r="K213" i="6"/>
  <c r="K212" i="6" s="1"/>
  <c r="K211" i="6" s="1"/>
  <c r="I212" i="6"/>
  <c r="I211" i="6" s="1"/>
  <c r="G212" i="6"/>
  <c r="G211" i="6" s="1"/>
  <c r="K210" i="6"/>
  <c r="K209" i="6" s="1"/>
  <c r="K208" i="6" s="1"/>
  <c r="I209" i="6"/>
  <c r="I208" i="6" s="1"/>
  <c r="G209" i="6"/>
  <c r="G208" i="6" s="1"/>
  <c r="G194" i="6"/>
  <c r="G193" i="6" s="1"/>
  <c r="I194" i="6"/>
  <c r="I193" i="6" s="1"/>
  <c r="G191" i="6"/>
  <c r="G190" i="6" s="1"/>
  <c r="I191" i="6"/>
  <c r="I190" i="6" s="1"/>
  <c r="K216" i="6"/>
  <c r="K215" i="6" s="1"/>
  <c r="K214" i="6" s="1"/>
  <c r="I215" i="6"/>
  <c r="I214" i="6" s="1"/>
  <c r="G215" i="6"/>
  <c r="G214" i="6" s="1"/>
  <c r="K201" i="6"/>
  <c r="K200" i="6" s="1"/>
  <c r="K199" i="6" s="1"/>
  <c r="I200" i="6"/>
  <c r="I199" i="6" s="1"/>
  <c r="G200" i="6"/>
  <c r="G199" i="6" s="1"/>
  <c r="K198" i="6"/>
  <c r="K197" i="6" s="1"/>
  <c r="K196" i="6" s="1"/>
  <c r="I197" i="6"/>
  <c r="I196" i="6" s="1"/>
  <c r="G197" i="6"/>
  <c r="G196" i="6" s="1"/>
  <c r="K185" i="6"/>
  <c r="K184" i="6" s="1"/>
  <c r="K183" i="6" s="1"/>
  <c r="I184" i="6"/>
  <c r="I183" i="6" s="1"/>
  <c r="G184" i="6"/>
  <c r="G183" i="6" s="1"/>
  <c r="K182" i="6"/>
  <c r="K181" i="6" s="1"/>
  <c r="K180" i="6" s="1"/>
  <c r="I181" i="6"/>
  <c r="I180" i="6" s="1"/>
  <c r="G181" i="6"/>
  <c r="G180" i="6" s="1"/>
  <c r="K179" i="6"/>
  <c r="K178" i="6" s="1"/>
  <c r="K177" i="6" s="1"/>
  <c r="I178" i="6"/>
  <c r="I177" i="6" s="1"/>
  <c r="G178" i="6"/>
  <c r="G177" i="6" s="1"/>
  <c r="K172" i="6"/>
  <c r="K171" i="6" s="1"/>
  <c r="K170" i="6" s="1"/>
  <c r="K169" i="6" s="1"/>
  <c r="K168" i="6" s="1"/>
  <c r="I171" i="6"/>
  <c r="I170" i="6" s="1"/>
  <c r="I169" i="6" s="1"/>
  <c r="I168" i="6" s="1"/>
  <c r="I167" i="6" s="1"/>
  <c r="G171" i="6"/>
  <c r="G170" i="6" s="1"/>
  <c r="G169" i="6" s="1"/>
  <c r="G168" i="6" s="1"/>
  <c r="G167" i="6" s="1"/>
  <c r="K163" i="6"/>
  <c r="K162" i="6" s="1"/>
  <c r="K161" i="6" s="1"/>
  <c r="I162" i="6"/>
  <c r="I161" i="6" s="1"/>
  <c r="G162" i="6"/>
  <c r="G161" i="6" s="1"/>
  <c r="K160" i="6"/>
  <c r="K159" i="6" s="1"/>
  <c r="K158" i="6" s="1"/>
  <c r="K157" i="6" s="1"/>
  <c r="I159" i="6"/>
  <c r="I158" i="6" s="1"/>
  <c r="I157" i="6" s="1"/>
  <c r="G159" i="6"/>
  <c r="G158" i="6" s="1"/>
  <c r="G157" i="6" s="1"/>
  <c r="K152" i="6"/>
  <c r="K151" i="6" s="1"/>
  <c r="K150" i="6" s="1"/>
  <c r="I151" i="6"/>
  <c r="I150" i="6" s="1"/>
  <c r="G151" i="6"/>
  <c r="G150" i="6" s="1"/>
  <c r="K148" i="6"/>
  <c r="K147" i="6" s="1"/>
  <c r="I148" i="6"/>
  <c r="I147" i="6" s="1"/>
  <c r="G148" i="6"/>
  <c r="G147" i="6" s="1"/>
  <c r="K145" i="6"/>
  <c r="K144" i="6" s="1"/>
  <c r="I145" i="6"/>
  <c r="I144" i="6" s="1"/>
  <c r="G145" i="6"/>
  <c r="G144" i="6" s="1"/>
  <c r="I141" i="6"/>
  <c r="G141" i="6"/>
  <c r="K136" i="6"/>
  <c r="I136" i="6"/>
  <c r="G136" i="6"/>
  <c r="K128" i="6"/>
  <c r="K127" i="6" s="1"/>
  <c r="K126" i="6" s="1"/>
  <c r="K125" i="6" s="1"/>
  <c r="I127" i="6"/>
  <c r="I126" i="6" s="1"/>
  <c r="I125" i="6" s="1"/>
  <c r="G127" i="6"/>
  <c r="G126" i="6" s="1"/>
  <c r="G125" i="6" s="1"/>
  <c r="K121" i="6"/>
  <c r="K120" i="6" s="1"/>
  <c r="K119" i="6" s="1"/>
  <c r="I121" i="6"/>
  <c r="I120" i="6" s="1"/>
  <c r="I119" i="6" s="1"/>
  <c r="G121" i="6"/>
  <c r="G120" i="6" s="1"/>
  <c r="G119" i="6" s="1"/>
  <c r="K115" i="6"/>
  <c r="I114" i="6"/>
  <c r="I113" i="6" s="1"/>
  <c r="I112" i="6" s="1"/>
  <c r="I111" i="6" s="1"/>
  <c r="I110" i="6" s="1"/>
  <c r="I109" i="6" s="1"/>
  <c r="G114" i="6"/>
  <c r="G113" i="6" s="1"/>
  <c r="G112" i="6" s="1"/>
  <c r="G111" i="6" s="1"/>
  <c r="G110" i="6" s="1"/>
  <c r="G109" i="6" s="1"/>
  <c r="K107" i="6"/>
  <c r="I106" i="6"/>
  <c r="G106" i="6"/>
  <c r="K105" i="6"/>
  <c r="I104" i="6"/>
  <c r="G104" i="6"/>
  <c r="K97" i="6"/>
  <c r="K96" i="6" s="1"/>
  <c r="K95" i="6" s="1"/>
  <c r="I97" i="6"/>
  <c r="I96" i="6" s="1"/>
  <c r="I95" i="6" s="1"/>
  <c r="G97" i="6"/>
  <c r="G96" i="6" s="1"/>
  <c r="G95" i="6" s="1"/>
  <c r="K92" i="6"/>
  <c r="K91" i="6" s="1"/>
  <c r="I91" i="6"/>
  <c r="G91" i="6"/>
  <c r="I88" i="6"/>
  <c r="I87" i="6" s="1"/>
  <c r="K82" i="6"/>
  <c r="K81" i="6" s="1"/>
  <c r="I82" i="6"/>
  <c r="I81" i="6" s="1"/>
  <c r="G82" i="6"/>
  <c r="G81" i="6" s="1"/>
  <c r="K80" i="6"/>
  <c r="K78" i="6" s="1"/>
  <c r="I78" i="6"/>
  <c r="G78" i="6"/>
  <c r="K77" i="6"/>
  <c r="K76" i="6" s="1"/>
  <c r="I76" i="6"/>
  <c r="G76" i="6"/>
  <c r="K75" i="6"/>
  <c r="K74" i="6" s="1"/>
  <c r="I74" i="6"/>
  <c r="G74" i="6"/>
  <c r="K64" i="6"/>
  <c r="K63" i="6" s="1"/>
  <c r="K62" i="6" s="1"/>
  <c r="K61" i="6" s="1"/>
  <c r="K60" i="6" s="1"/>
  <c r="K59" i="6" s="1"/>
  <c r="K58" i="6" s="1"/>
  <c r="I63" i="6"/>
  <c r="I62" i="6" s="1"/>
  <c r="I61" i="6" s="1"/>
  <c r="I60" i="6" s="1"/>
  <c r="I59" i="6" s="1"/>
  <c r="I58" i="6" s="1"/>
  <c r="G63" i="6"/>
  <c r="G62" i="6" s="1"/>
  <c r="G61" i="6" s="1"/>
  <c r="G60" i="6" s="1"/>
  <c r="G59" i="6" s="1"/>
  <c r="G58" i="6" s="1"/>
  <c r="K57" i="6"/>
  <c r="K56" i="6" s="1"/>
  <c r="K55" i="6" s="1"/>
  <c r="K54" i="6" s="1"/>
  <c r="K53" i="6" s="1"/>
  <c r="K52" i="6" s="1"/>
  <c r="I56" i="6"/>
  <c r="I55" i="6" s="1"/>
  <c r="I54" i="6" s="1"/>
  <c r="I53" i="6" s="1"/>
  <c r="I52" i="6" s="1"/>
  <c r="G56" i="6"/>
  <c r="G55" i="6" s="1"/>
  <c r="G54" i="6" s="1"/>
  <c r="G53" i="6" s="1"/>
  <c r="G52" i="6" s="1"/>
  <c r="K51" i="6"/>
  <c r="K50" i="6" s="1"/>
  <c r="K49" i="6" s="1"/>
  <c r="K48" i="6" s="1"/>
  <c r="K47" i="6" s="1"/>
  <c r="K46" i="6" s="1"/>
  <c r="I50" i="6"/>
  <c r="I49" i="6" s="1"/>
  <c r="I48" i="6" s="1"/>
  <c r="I47" i="6" s="1"/>
  <c r="I46" i="6" s="1"/>
  <c r="G50" i="6"/>
  <c r="G49" i="6" s="1"/>
  <c r="G48" i="6" s="1"/>
  <c r="G47" i="6" s="1"/>
  <c r="G46" i="6" s="1"/>
  <c r="K45" i="6"/>
  <c r="K44" i="6"/>
  <c r="I43" i="6"/>
  <c r="G43" i="6"/>
  <c r="K41" i="6"/>
  <c r="I41" i="6"/>
  <c r="G41" i="6"/>
  <c r="K39" i="6"/>
  <c r="I39" i="6"/>
  <c r="G39" i="6"/>
  <c r="K37" i="6"/>
  <c r="K36" i="6" s="1"/>
  <c r="I36" i="6"/>
  <c r="G36" i="6"/>
  <c r="K35" i="6"/>
  <c r="K34" i="6" s="1"/>
  <c r="I34" i="6"/>
  <c r="G34" i="6"/>
  <c r="I32" i="6"/>
  <c r="K26" i="6"/>
  <c r="K25" i="6" s="1"/>
  <c r="I25" i="6"/>
  <c r="G25" i="6"/>
  <c r="I24" i="6"/>
  <c r="I23" i="6" s="1"/>
  <c r="I22" i="6" s="1"/>
  <c r="I21" i="6" s="1"/>
  <c r="I20" i="6" s="1"/>
  <c r="G24" i="6"/>
  <c r="G23" i="6" s="1"/>
  <c r="G22" i="6" s="1"/>
  <c r="G21" i="6" s="1"/>
  <c r="G20" i="6" s="1"/>
  <c r="I222" i="6" l="1"/>
  <c r="I221" i="6" s="1"/>
  <c r="I220" i="6" s="1"/>
  <c r="I223" i="6"/>
  <c r="K222" i="6"/>
  <c r="K221" i="6" s="1"/>
  <c r="K220" i="6" s="1"/>
  <c r="K223" i="6"/>
  <c r="K104" i="6"/>
  <c r="L105" i="6"/>
  <c r="L104" i="6" s="1"/>
  <c r="K114" i="6"/>
  <c r="K113" i="6" s="1"/>
  <c r="K112" i="6" s="1"/>
  <c r="K111" i="6" s="1"/>
  <c r="K110" i="6" s="1"/>
  <c r="K109" i="6" s="1"/>
  <c r="L115" i="6"/>
  <c r="L114" i="6" s="1"/>
  <c r="L113" i="6" s="1"/>
  <c r="L112" i="6" s="1"/>
  <c r="L111" i="6" s="1"/>
  <c r="L110" i="6" s="1"/>
  <c r="L109" i="6" s="1"/>
  <c r="L108" i="6" s="1"/>
  <c r="K106" i="6"/>
  <c r="L107" i="6"/>
  <c r="L106" i="6" s="1"/>
  <c r="L103" i="6" s="1"/>
  <c r="L102" i="6" s="1"/>
  <c r="L101" i="6" s="1"/>
  <c r="L100" i="6" s="1"/>
  <c r="L99" i="6" s="1"/>
  <c r="I315" i="6"/>
  <c r="I310" i="6"/>
  <c r="G189" i="6"/>
  <c r="G188" i="6" s="1"/>
  <c r="G187" i="6" s="1"/>
  <c r="G186" i="6" s="1"/>
  <c r="I189" i="6"/>
  <c r="I188" i="6" s="1"/>
  <c r="I187" i="6" s="1"/>
  <c r="I186" i="6" s="1"/>
  <c r="G38" i="6"/>
  <c r="I417" i="6"/>
  <c r="I416" i="6" s="1"/>
  <c r="K417" i="6"/>
  <c r="K416" i="6" s="1"/>
  <c r="I445" i="6"/>
  <c r="I444" i="6" s="1"/>
  <c r="I443" i="6" s="1"/>
  <c r="I437" i="6" s="1"/>
  <c r="G444" i="6"/>
  <c r="G443" i="6" s="1"/>
  <c r="G437" i="6" s="1"/>
  <c r="K156" i="6"/>
  <c r="K155" i="6" s="1"/>
  <c r="K154" i="6" s="1"/>
  <c r="G156" i="6"/>
  <c r="G155" i="6" s="1"/>
  <c r="G154" i="6" s="1"/>
  <c r="I156" i="6"/>
  <c r="I155" i="6" s="1"/>
  <c r="I154" i="6" s="1"/>
  <c r="I90" i="6"/>
  <c r="I86" i="6" s="1"/>
  <c r="G255" i="6"/>
  <c r="G246" i="6" s="1"/>
  <c r="G90" i="6"/>
  <c r="I246" i="6"/>
  <c r="K246" i="6"/>
  <c r="K90" i="6"/>
  <c r="G223" i="6"/>
  <c r="G222" i="6" s="1"/>
  <c r="G221" i="6" s="1"/>
  <c r="G220" i="6" s="1"/>
  <c r="I348" i="6"/>
  <c r="I344" i="6" s="1"/>
  <c r="I300" i="6"/>
  <c r="G426" i="6"/>
  <c r="G425" i="6" s="1"/>
  <c r="G424" i="6" s="1"/>
  <c r="I426" i="6"/>
  <c r="I425" i="6" s="1"/>
  <c r="I424" i="6" s="1"/>
  <c r="G103" i="6"/>
  <c r="G102" i="6" s="1"/>
  <c r="G101" i="6" s="1"/>
  <c r="G100" i="6" s="1"/>
  <c r="G99" i="6" s="1"/>
  <c r="I305" i="6"/>
  <c r="I118" i="6"/>
  <c r="I117" i="6" s="1"/>
  <c r="I116" i="6" s="1"/>
  <c r="G295" i="6"/>
  <c r="K195" i="6"/>
  <c r="K194" i="6" s="1"/>
  <c r="K193" i="6" s="1"/>
  <c r="G300" i="6"/>
  <c r="I38" i="6"/>
  <c r="K431" i="6"/>
  <c r="K426" i="6" s="1"/>
  <c r="K425" i="6" s="1"/>
  <c r="K424" i="6" s="1"/>
  <c r="K167" i="6"/>
  <c r="G461" i="6"/>
  <c r="G460" i="6" s="1"/>
  <c r="G459" i="6" s="1"/>
  <c r="G458" i="6" s="1"/>
  <c r="G457" i="6" s="1"/>
  <c r="G456" i="6" s="1"/>
  <c r="I103" i="6"/>
  <c r="I102" i="6" s="1"/>
  <c r="I101" i="6" s="1"/>
  <c r="I100" i="6" s="1"/>
  <c r="I99" i="6" s="1"/>
  <c r="G73" i="6"/>
  <c r="G72" i="6" s="1"/>
  <c r="I403" i="6"/>
  <c r="I402" i="6" s="1"/>
  <c r="I401" i="6" s="1"/>
  <c r="I400" i="6" s="1"/>
  <c r="K267" i="6"/>
  <c r="K266" i="6" s="1"/>
  <c r="K265" i="6" s="1"/>
  <c r="G348" i="6"/>
  <c r="G344" i="6" s="1"/>
  <c r="G395" i="6"/>
  <c r="G394" i="6" s="1"/>
  <c r="G393" i="6" s="1"/>
  <c r="K176" i="6"/>
  <c r="K175" i="6" s="1"/>
  <c r="K174" i="6" s="1"/>
  <c r="K173" i="6" s="1"/>
  <c r="G267" i="6"/>
  <c r="G266" i="6" s="1"/>
  <c r="G265" i="6" s="1"/>
  <c r="I73" i="6"/>
  <c r="I72" i="6" s="1"/>
  <c r="G236" i="6"/>
  <c r="G229" i="6" s="1"/>
  <c r="G228" i="6" s="1"/>
  <c r="G227" i="6" s="1"/>
  <c r="K73" i="6"/>
  <c r="K72" i="6" s="1"/>
  <c r="G305" i="6"/>
  <c r="K323" i="6"/>
  <c r="K357" i="6"/>
  <c r="K305" i="6"/>
  <c r="K348" i="6"/>
  <c r="K344" i="6" s="1"/>
  <c r="I31" i="6"/>
  <c r="I143" i="6"/>
  <c r="K369" i="6"/>
  <c r="K368" i="6" s="1"/>
  <c r="K367" i="6" s="1"/>
  <c r="G290" i="6"/>
  <c r="I295" i="6"/>
  <c r="I323" i="6"/>
  <c r="I357" i="6"/>
  <c r="I395" i="6"/>
  <c r="I394" i="6" s="1"/>
  <c r="I393" i="6" s="1"/>
  <c r="G417" i="6"/>
  <c r="G416" i="6" s="1"/>
  <c r="K24" i="6"/>
  <c r="K23" i="6" s="1"/>
  <c r="K22" i="6" s="1"/>
  <c r="K21" i="6" s="1"/>
  <c r="K20" i="6" s="1"/>
  <c r="I132" i="6"/>
  <c r="G132" i="6"/>
  <c r="I176" i="6"/>
  <c r="I175" i="6" s="1"/>
  <c r="I174" i="6" s="1"/>
  <c r="I173" i="6" s="1"/>
  <c r="K295" i="6"/>
  <c r="K395" i="6"/>
  <c r="K394" i="6" s="1"/>
  <c r="K393" i="6" s="1"/>
  <c r="K300" i="6"/>
  <c r="K315" i="6"/>
  <c r="K118" i="6"/>
  <c r="K117" i="6" s="1"/>
  <c r="K116" i="6" s="1"/>
  <c r="I267" i="6"/>
  <c r="I266" i="6" s="1"/>
  <c r="I265" i="6" s="1"/>
  <c r="K290" i="6"/>
  <c r="G323" i="6"/>
  <c r="G403" i="6"/>
  <c r="G402" i="6" s="1"/>
  <c r="G401" i="6" s="1"/>
  <c r="G400" i="6" s="1"/>
  <c r="K328" i="6"/>
  <c r="I369" i="6"/>
  <c r="I368" i="6" s="1"/>
  <c r="I367" i="6" s="1"/>
  <c r="K403" i="6"/>
  <c r="K402" i="6" s="1"/>
  <c r="K401" i="6" s="1"/>
  <c r="K400" i="6" s="1"/>
  <c r="G143" i="6"/>
  <c r="I229" i="6"/>
  <c r="I228" i="6" s="1"/>
  <c r="I227" i="6" s="1"/>
  <c r="G369" i="6"/>
  <c r="G368" i="6" s="1"/>
  <c r="G367" i="6" s="1"/>
  <c r="K33" i="6"/>
  <c r="K32" i="6" s="1"/>
  <c r="K31" i="6" s="1"/>
  <c r="G32" i="6"/>
  <c r="G31" i="6" s="1"/>
  <c r="K43" i="6"/>
  <c r="K38" i="6" s="1"/>
  <c r="G176" i="6"/>
  <c r="G175" i="6" s="1"/>
  <c r="G174" i="6" s="1"/>
  <c r="G173" i="6" s="1"/>
  <c r="K192" i="6"/>
  <c r="K191" i="6" s="1"/>
  <c r="K190" i="6" s="1"/>
  <c r="K229" i="6"/>
  <c r="K228" i="6" s="1"/>
  <c r="K227" i="6" s="1"/>
  <c r="I290" i="6"/>
  <c r="G118" i="6"/>
  <c r="G117" i="6" s="1"/>
  <c r="G116" i="6" s="1"/>
  <c r="G357" i="6"/>
  <c r="K89" i="6"/>
  <c r="K88" i="6" s="1"/>
  <c r="K87" i="6" s="1"/>
  <c r="G88" i="6"/>
  <c r="G87" i="6" s="1"/>
  <c r="K143" i="6"/>
  <c r="K142" i="6" s="1"/>
  <c r="K141" i="6" s="1"/>
  <c r="K132" i="6" s="1"/>
  <c r="I461" i="6"/>
  <c r="I460" i="6" s="1"/>
  <c r="I459" i="6" s="1"/>
  <c r="I458" i="6" s="1"/>
  <c r="I457" i="6" s="1"/>
  <c r="I456" i="6" s="1"/>
  <c r="K310" i="6"/>
  <c r="K461" i="6"/>
  <c r="K460" i="6" s="1"/>
  <c r="K459" i="6" s="1"/>
  <c r="K458" i="6" s="1"/>
  <c r="K457" i="6" s="1"/>
  <c r="K456" i="6" s="1"/>
  <c r="L474" i="6" l="1"/>
  <c r="K103" i="6"/>
  <c r="K102" i="6" s="1"/>
  <c r="K101" i="6" s="1"/>
  <c r="K100" i="6" s="1"/>
  <c r="K99" i="6" s="1"/>
  <c r="K334" i="6"/>
  <c r="K333" i="6" s="1"/>
  <c r="G334" i="6"/>
  <c r="G333" i="6" s="1"/>
  <c r="I334" i="6"/>
  <c r="I333" i="6" s="1"/>
  <c r="I245" i="6"/>
  <c r="I153" i="6"/>
  <c r="I84" i="6"/>
  <c r="I85" i="6"/>
  <c r="K245" i="6"/>
  <c r="K189" i="6"/>
  <c r="K188" i="6" s="1"/>
  <c r="K187" i="6" s="1"/>
  <c r="K445" i="6"/>
  <c r="K444" i="6" s="1"/>
  <c r="K443" i="6" s="1"/>
  <c r="K437" i="6" s="1"/>
  <c r="G67" i="6"/>
  <c r="G66" i="6" s="1"/>
  <c r="K67" i="6"/>
  <c r="K66" i="6" s="1"/>
  <c r="I67" i="6"/>
  <c r="I66" i="6" s="1"/>
  <c r="K86" i="6"/>
  <c r="G86" i="6"/>
  <c r="G85" i="6" s="1"/>
  <c r="G84" i="6" s="1"/>
  <c r="G245" i="6"/>
  <c r="G415" i="6"/>
  <c r="G414" i="6" s="1"/>
  <c r="G413" i="6" s="1"/>
  <c r="G392" i="6"/>
  <c r="K392" i="6"/>
  <c r="K131" i="6"/>
  <c r="K130" i="6" s="1"/>
  <c r="K129" i="6" s="1"/>
  <c r="K108" i="6" s="1"/>
  <c r="I415" i="6"/>
  <c r="I414" i="6" s="1"/>
  <c r="I413" i="6" s="1"/>
  <c r="G131" i="6"/>
  <c r="G130" i="6" s="1"/>
  <c r="G129" i="6" s="1"/>
  <c r="G108" i="6" s="1"/>
  <c r="I392" i="6"/>
  <c r="I30" i="6"/>
  <c r="I29" i="6" s="1"/>
  <c r="I28" i="6" s="1"/>
  <c r="I27" i="6" s="1"/>
  <c r="G153" i="6"/>
  <c r="G289" i="6"/>
  <c r="G288" i="6" s="1"/>
  <c r="I131" i="6"/>
  <c r="I130" i="6" s="1"/>
  <c r="I129" i="6" s="1"/>
  <c r="I108" i="6" s="1"/>
  <c r="G30" i="6"/>
  <c r="G29" i="6" s="1"/>
  <c r="G28" i="6" s="1"/>
  <c r="G27" i="6" s="1"/>
  <c r="I289" i="6"/>
  <c r="I288" i="6" s="1"/>
  <c r="I275" i="6" s="1"/>
  <c r="I274" i="6" s="1"/>
  <c r="K289" i="6"/>
  <c r="K288" i="6" s="1"/>
  <c r="K275" i="6" s="1"/>
  <c r="K274" i="6" s="1"/>
  <c r="K30" i="6"/>
  <c r="K29" i="6" s="1"/>
  <c r="K28" i="6" s="1"/>
  <c r="K27" i="6" s="1"/>
  <c r="I65" i="6" l="1"/>
  <c r="I19" i="6" s="1"/>
  <c r="K244" i="6"/>
  <c r="I244" i="6"/>
  <c r="K84" i="6"/>
  <c r="K65" i="6" s="1"/>
  <c r="K19" i="6" s="1"/>
  <c r="K85" i="6"/>
  <c r="G275" i="6"/>
  <c r="G274" i="6" s="1"/>
  <c r="G244" i="6" s="1"/>
  <c r="K186" i="6"/>
  <c r="K153" i="6" s="1"/>
  <c r="G65" i="6"/>
  <c r="G19" i="6" s="1"/>
  <c r="K415" i="6"/>
  <c r="K414" i="6" s="1"/>
  <c r="K413" i="6" s="1"/>
  <c r="K468" i="6" l="1"/>
  <c r="I468" i="6"/>
  <c r="G469" i="6"/>
  <c r="G468" i="6" s="1"/>
  <c r="G467" i="6" s="1"/>
  <c r="G466" i="6" s="1"/>
  <c r="G474" i="6" s="1"/>
  <c r="I467" i="6" l="1"/>
  <c r="K467" i="6"/>
  <c r="I466" i="6" l="1"/>
  <c r="I474" i="6" s="1"/>
  <c r="K466" i="6"/>
  <c r="K474" i="6" l="1"/>
  <c r="K476" i="6" s="1"/>
</calcChain>
</file>

<file path=xl/sharedStrings.xml><?xml version="1.0" encoding="utf-8"?>
<sst xmlns="http://schemas.openxmlformats.org/spreadsheetml/2006/main" count="1555" uniqueCount="359">
  <si>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</si>
  <si>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</si>
  <si>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</si>
  <si>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</si>
  <si>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</si>
  <si>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</si>
  <si>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</si>
  <si>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</si>
  <si>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</si>
  <si>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</si>
  <si>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</si>
  <si>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</si>
  <si>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</si>
  <si>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</si>
  <si>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</si>
  <si>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</si>
  <si>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</si>
  <si>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</si>
  <si>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</si>
  <si>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</si>
  <si>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</si>
  <si>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</si>
  <si>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</si>
  <si>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</si>
  <si>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</si>
  <si>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</si>
  <si>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</si>
  <si>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</si>
  <si>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</si>
  <si>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</si>
  <si>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</si>
  <si>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</si>
  <si>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</si>
  <si>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</si>
  <si>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</si>
  <si>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</si>
  <si>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</si>
  <si>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</si>
  <si>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</si>
  <si>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</si>
  <si>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</si>
  <si>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</si>
  <si>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</si>
  <si>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</si>
  <si>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</si>
  <si>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</si>
  <si>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</si>
  <si>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</si>
  <si>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</si>
  <si>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</si>
  <si>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</si>
  <si>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</si>
  <si>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</si>
  <si>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</si>
  <si>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</si>
  <si>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</si>
  <si>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</si>
  <si>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</si>
  <si>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</si>
  <si>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</si>
  <si>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</si>
  <si>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</si>
  <si>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</si>
  <si>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</si>
  <si>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</si>
  <si>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</si>
  <si>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</si>
  <si>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</si>
  <si>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</si>
  <si>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</si>
  <si>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</si>
  <si>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</si>
  <si>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</si>
  <si>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</si>
  <si>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</si>
  <si>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</si>
  <si>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</si>
  <si>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</si>
  <si>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</si>
  <si>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</si>
  <si>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</si>
  <si>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</si>
  <si>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</si>
  <si>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</si>
  <si>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</si>
  <si>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</si>
  <si>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</si>
  <si>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</si>
  <si>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</si>
  <si>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</si>
  <si>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</si>
  <si>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</si>
  <si>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</si>
  <si>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</si>
  <si>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</si>
  <si>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</si>
  <si>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</si>
  <si>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</si>
  <si>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</si>
  <si>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</si>
  <si>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</si>
  <si>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</si>
  <si>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</si>
  <si>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</si>
  <si>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</si>
  <si>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</si>
  <si>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</si>
  <si>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</si>
  <si>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</si>
  <si>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</si>
  <si>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</si>
  <si>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</si>
  <si>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</si>
  <si>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</si>
  <si>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</si>
  <si>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</si>
  <si>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</si>
  <si>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</si>
  <si>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</si>
  <si>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</si>
  <si>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</si>
  <si>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</si>
  <si>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</si>
  <si>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</si>
  <si>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</si>
  <si>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</si>
  <si>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</si>
  <si>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</si>
  <si>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</si>
  <si>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</si>
  <si>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</si>
  <si>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</si>
  <si>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</si>
  <si>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</si>
  <si>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</si>
  <si>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</si>
  <si>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</si>
  <si>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</si>
  <si>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</si>
  <si>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</si>
  <si>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</si>
  <si>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</si>
  <si>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</si>
  <si>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</si>
  <si>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</si>
  <si>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</si>
  <si>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</si>
  <si>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</si>
  <si>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</si>
  <si>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</si>
  <si>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</si>
  <si>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</si>
  <si>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</si>
  <si>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</si>
  <si>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</si>
  <si>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</si>
  <si>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</si>
  <si>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</si>
  <si>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</si>
  <si>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</si>
  <si>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</si>
  <si>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</si>
  <si>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</si>
  <si>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</si>
  <si>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</si>
  <si>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</si>
  <si>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</si>
  <si>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</si>
  <si>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</si>
  <si>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</si>
  <si>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</si>
  <si>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</si>
  <si>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</si>
  <si>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</si>
  <si>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</si>
  <si>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</si>
  <si>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</si>
  <si>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</si>
  <si>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</si>
  <si>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</si>
  <si>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</si>
  <si>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</si>
  <si>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</si>
  <si>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</si>
  <si>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</si>
  <si>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</si>
  <si>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</si>
  <si>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</si>
  <si>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</si>
  <si>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</si>
  <si>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</si>
  <si>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</si>
  <si>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</si>
  <si>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</si>
  <si>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</si>
  <si>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</si>
  <si>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</si>
  <si>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</si>
  <si>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</si>
  <si>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</si>
  <si>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</si>
  <si>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</si>
  <si>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</si>
  <si>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</si>
  <si>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</si>
  <si>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</si>
  <si>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</si>
  <si>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</si>
  <si>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</si>
  <si>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</si>
  <si>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</si>
  <si>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</si>
  <si>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</si>
  <si>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</si>
  <si>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</si>
  <si>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</si>
  <si>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2025 г.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</si>
  <si>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</si>
  <si>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</si>
  <si>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</si>
  <si>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</si>
  <si>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</si>
  <si>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</si>
  <si>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</si>
  <si>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</si>
  <si>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</si>
  <si>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</si>
  <si>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</si>
  <si>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</si>
  <si>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</si>
  <si>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</si>
  <si>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</si>
  <si>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</si>
  <si>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</si>
  <si>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</si>
  <si>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</si>
  <si>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</si>
  <si>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</si>
  <si>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</si>
  <si>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</si>
  <si>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</si>
  <si>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</si>
  <si>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</si>
  <si>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</si>
  <si>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</si>
  <si>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</si>
  <si>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</si>
  <si>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</si>
  <si>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</si>
  <si>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</si>
  <si>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</si>
  <si>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</si>
  <si>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</si>
  <si>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</si>
  <si>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</si>
  <si>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</si>
  <si>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</si>
  <si>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</si>
  <si>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</si>
  <si>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</si>
  <si>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</si>
  <si>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</si>
  <si>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</si>
  <si>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</si>
  <si>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</si>
  <si>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</si>
  <si>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</si>
  <si>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</si>
  <si>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</si>
  <si>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</si>
  <si>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</si>
  <si>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</si>
  <si>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</si>
  <si>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</si>
  <si>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</si>
  <si>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</si>
  <si>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</si>
  <si>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</si>
  <si>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</si>
  <si>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</si>
  <si>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</si>
  <si>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</si>
  <si>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</si>
  <si>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</si>
  <si>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</si>
  <si>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</si>
  <si>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</si>
  <si>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</si>
  <si>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</si>
  <si>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</si>
  <si>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</si>
  <si>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</si>
  <si>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</si>
  <si>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</si>
  <si>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</si>
  <si>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</si>
  <si>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</si>
  <si>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</si>
  <si>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</si>
  <si>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</si>
  <si>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</si>
  <si>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</si>
  <si>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</si>
  <si>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</si>
  <si>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</si>
  <si>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</si>
  <si>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</si>
  <si>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</si>
  <si>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</si>
  <si>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</si>
  <si>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</si>
  <si>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</si>
  <si>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6541282901</t>
  </si>
  <si>
    <t>65412S2901</t>
  </si>
  <si>
    <t>6841199990</t>
  </si>
  <si>
    <t>13</t>
  </si>
  <si>
    <t>Комплекс процессных мероприятий "Иные расходы на обеспечение органов местного самоуправления"</t>
  </si>
  <si>
    <t>Обслуживание муниципального долга</t>
  </si>
  <si>
    <t>6441200000</t>
  </si>
  <si>
    <t>Обслуживание государственного (муниципального)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</si>
  <si>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</si>
  <si>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</si>
  <si>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6440185150</t>
  </si>
  <si>
    <t>Расходы за счет средств резервного фонда Правительства Ханты-Мансийского автономного округа-Югры</t>
  </si>
  <si>
    <t>6741220030</t>
  </si>
  <si>
    <t>6741199990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</si>
  <si>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</si>
  <si>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 за счет средств бюджета муниципального образования</t>
  </si>
  <si>
    <t>694129Д040</t>
  </si>
  <si>
    <t>69412SД040</t>
  </si>
  <si>
    <t>Региональный проект "Жилье"</t>
  </si>
  <si>
    <t>Региональные проекты, направленные на достижение целей, показателей и решение задач национального проекта</t>
  </si>
  <si>
    <t>6510000000</t>
  </si>
  <si>
    <t>651И200000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</si>
  <si>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</si>
  <si>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651И267484</t>
  </si>
  <si>
    <t>651И26748S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</si>
  <si>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</si>
  <si>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7210000000</t>
  </si>
  <si>
    <t>721И300000</t>
  </si>
  <si>
    <t>721И351540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</si>
  <si>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</si>
  <si>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</si>
  <si>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Реализация мероприятий по модернизации коммунальной инфраструктуры Ханты-Мансийского автономного округа – Югры</t>
  </si>
  <si>
    <t xml:space="preserve">от 26.12.2024 № 138 </t>
  </si>
  <si>
    <t>721И3А1540</t>
  </si>
  <si>
    <t>Капитальные вложения в объекты государственной (муниципальной) собственности</t>
  </si>
  <si>
    <t xml:space="preserve">от 00.05.2025 № 00 </t>
  </si>
  <si>
    <t>2220000000</t>
  </si>
  <si>
    <t>2220200000</t>
  </si>
  <si>
    <t>Региональный проект "Благоустройство сельских территорий"</t>
  </si>
  <si>
    <t>22202L5762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</si>
  <si>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</si>
  <si>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Комплекс процессных мероприятий "Мероприятия по благоустройству территории городского поселения Игрим"</t>
  </si>
  <si>
    <t>Ведомственная структура расходов бюджета городского поселения Игрим на 2025 год</t>
  </si>
  <si>
    <t>Приложение № 5</t>
  </si>
  <si>
    <t>от 06.03.2025 № 152</t>
  </si>
  <si>
    <t>Приложение № 9</t>
  </si>
  <si>
    <t>в т.ч. за счет субвенций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</si>
</sst>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80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171" fontId="4" fillId="0" borderId="0" xfId="1" applyNumberFormat="1" applyFont="1" applyFill="1"/>
    <xf numFmtId="173" fontId="4" fillId="0" borderId="0" xfId="1" applyNumberFormat="1" applyFont="1" applyFill="1" applyBorder="1"/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171" fontId="7" fillId="0" borderId="0" xfId="1" applyNumberFormat="1" applyFont="1" applyFill="1"/>
    <xf numFmtId="49" fontId="4" fillId="0" borderId="1" xfId="1" applyNumberFormat="1" applyFont="1" applyFill="1" applyBorder="1" applyAlignment="1">
      <alignment horizontal="left" vertical="center" wrapText="1"/>
    </xf>
    <xf numFmtId="167" fontId="4" fillId="0" borderId="4" xfId="1" applyNumberFormat="1" applyFont="1" applyFill="1" applyBorder="1" applyAlignment="1" applyProtection="1">
      <alignment horizontal="center" vertical="center"/>
      <protection hidden="1"/>
    </xf>
    <xf numFmtId="0" fontId="5" fillId="3" borderId="0" xfId="1" applyFont="1" applyFill="1" applyBorder="1" applyAlignment="1">
      <alignment horizontal="right"/>
    </xf>
    <xf numFmtId="0" fontId="4" fillId="4" borderId="0" xfId="1" applyFont="1" applyFill="1" applyBorder="1"/>
    <xf numFmtId="0" fontId="4" fillId="2" borderId="0" xfId="1" applyFont="1" applyFill="1" applyBorder="1"/>
    <xf numFmtId="0" fontId="6" fillId="0" borderId="0" xfId="1" applyNumberFormat="1" applyFont="1" applyFill="1" applyBorder="1" applyAlignment="1" applyProtection="1">
      <alignment vertical="center" wrapText="1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N479"/>
  <sheetViews>
    <sheetView tabSelected="1" zoomScale="105" zoomScaleNormal="105" workbookViewId="0">
      <selection activeCell="K1" sqref="K1:K4"/>
    </sheetView>
  </sheetViews>
  <sheetFormatPr defaultColWidth="11.140625" defaultRowHeight="12" x14ac:dyDescent="0.2"/>
  <cols>
    <col min="1" max="1" width="2.5703125" style="29" customWidth="1"/>
    <col min="2" max="2" width="51.7109375" style="29" customWidth="1"/>
    <col min="3" max="3" width="5.7109375" style="57" customWidth="1"/>
    <col min="4" max="4" width="4.7109375" style="57" customWidth="1"/>
    <col min="5" max="5" width="10.85546875" style="55" customWidth="1"/>
    <col min="6" max="6" width="3.85546875" style="29" customWidth="1"/>
    <col min="7" max="7" width="9.28515625" style="29" customWidth="1"/>
    <col min="8" max="8" width="8.7109375" style="29" customWidth="1"/>
    <col min="9" max="9" width="10" style="29" customWidth="1"/>
    <col min="10" max="10" width="8.7109375" style="29" customWidth="1"/>
    <col min="11" max="11" width="10" style="29" customWidth="1"/>
    <col min="12" max="12" width="8.7109375" style="29" customWidth="1"/>
    <col min="13" max="13" width="11.140625" style="29" hidden="1" customWidth="1"/>
    <col min="14" max="16384" width="11.140625" style="29"/>
  </cols>
  <sheetData>
    <row r="1" spans="1:12" x14ac:dyDescent="0.2">
      <c r="A1" s="48"/>
      <c r="B1" s="48"/>
      <c r="C1" s="49"/>
      <c r="D1" s="49"/>
      <c r="E1" s="50"/>
      <c r="F1" s="51"/>
      <c r="H1" s="52"/>
      <c r="J1" s="52"/>
      <c r="K1" s="52" t="s">
        <v>355</v>
      </c>
      <c r="L1" s="52"/>
    </row>
    <row r="2" spans="1:12" x14ac:dyDescent="0.2">
      <c r="A2" s="53"/>
      <c r="B2" s="53"/>
      <c r="C2" s="54"/>
      <c r="D2" s="54"/>
      <c r="E2" s="50"/>
      <c r="F2" s="1"/>
      <c r="H2" s="52"/>
      <c r="J2" s="52"/>
      <c r="K2" s="52" t="s">
        <v>0</v>
      </c>
      <c r="L2" s="52"/>
    </row>
    <row r="3" spans="1:12" x14ac:dyDescent="0.2">
      <c r="A3" s="1"/>
      <c r="B3" s="1"/>
      <c r="C3" s="54"/>
      <c r="D3" s="54"/>
      <c r="E3" s="50"/>
      <c r="F3" s="1"/>
      <c r="H3" s="52"/>
      <c r="J3" s="52"/>
      <c r="K3" s="52" t="s">
        <v>1</v>
      </c>
      <c r="L3" s="52"/>
    </row>
    <row r="4" spans="1:12" x14ac:dyDescent="0.2">
      <c r="A4" s="1"/>
      <c r="B4" s="1"/>
      <c r="C4" s="54"/>
      <c r="D4" s="54"/>
      <c r="E4" s="50"/>
      <c r="F4" s="1"/>
      <c r="H4" s="52"/>
      <c r="J4" s="52"/>
      <c r="K4" s="52" t="s">
        <v>347</v>
      </c>
      <c r="L4" s="52"/>
    </row>
    <row r="5" spans="1:12" x14ac:dyDescent="0.2">
      <c r="A5" s="1"/>
      <c r="B5" s="1"/>
      <c r="C5" s="54"/>
      <c r="D5" s="54"/>
      <c r="E5" s="50"/>
      <c r="F5" s="1"/>
      <c r="H5" s="52"/>
      <c r="I5" s="52"/>
      <c r="J5" s="52"/>
      <c r="L5" s="52"/>
    </row>
    <row r="6" spans="1:12" hidden="1" x14ac:dyDescent="0.2">
      <c r="A6" s="48"/>
      <c r="B6" s="48"/>
      <c r="C6" s="49"/>
      <c r="D6" s="49"/>
      <c r="E6" s="50"/>
      <c r="F6" s="51"/>
      <c r="H6" s="74"/>
      <c r="I6" s="74" t="s">
        <v>355</v>
      </c>
      <c r="J6" s="52"/>
      <c r="L6" s="52"/>
    </row>
    <row r="7" spans="1:12" hidden="1" x14ac:dyDescent="0.2">
      <c r="A7" s="53"/>
      <c r="B7" s="53"/>
      <c r="C7" s="54"/>
      <c r="D7" s="54"/>
      <c r="E7" s="50"/>
      <c r="F7" s="1"/>
      <c r="H7" s="74"/>
      <c r="I7" s="74" t="s">
        <v>0</v>
      </c>
      <c r="J7" s="52"/>
      <c r="L7" s="52"/>
    </row>
    <row r="8" spans="1:12" hidden="1" x14ac:dyDescent="0.2">
      <c r="A8" s="1"/>
      <c r="B8" s="1"/>
      <c r="C8" s="54"/>
      <c r="D8" s="54"/>
      <c r="E8" s="50"/>
      <c r="F8" s="1"/>
      <c r="H8" s="74"/>
      <c r="I8" s="74" t="s">
        <v>1</v>
      </c>
      <c r="J8" s="52"/>
      <c r="L8" s="52"/>
    </row>
    <row r="9" spans="1:12" hidden="1" x14ac:dyDescent="0.2">
      <c r="A9" s="1"/>
      <c r="B9" s="1"/>
      <c r="C9" s="54"/>
      <c r="D9" s="54"/>
      <c r="E9" s="50"/>
      <c r="F9" s="1"/>
      <c r="H9" s="74"/>
      <c r="I9" s="74" t="s">
        <v>356</v>
      </c>
      <c r="J9" s="52"/>
      <c r="L9" s="52"/>
    </row>
    <row r="10" spans="1:12" hidden="1" x14ac:dyDescent="0.2">
      <c r="A10" s="1"/>
      <c r="B10" s="1"/>
      <c r="C10" s="54"/>
      <c r="D10" s="54"/>
      <c r="E10" s="50"/>
      <c r="F10" s="1"/>
      <c r="H10" s="74"/>
      <c r="I10" s="74"/>
      <c r="J10" s="52"/>
      <c r="L10" s="52"/>
    </row>
    <row r="11" spans="1:12" x14ac:dyDescent="0.2">
      <c r="A11" s="48"/>
      <c r="B11" s="48"/>
      <c r="C11" s="49"/>
      <c r="D11" s="49"/>
      <c r="E11" s="50"/>
      <c r="F11" s="51"/>
      <c r="H11" s="52"/>
      <c r="J11" s="52"/>
      <c r="K11" s="52" t="s">
        <v>357</v>
      </c>
      <c r="L11" s="52"/>
    </row>
    <row r="12" spans="1:12" x14ac:dyDescent="0.2">
      <c r="A12" s="53"/>
      <c r="B12" s="53"/>
      <c r="C12" s="54"/>
      <c r="D12" s="54"/>
      <c r="E12" s="50"/>
      <c r="F12" s="1"/>
      <c r="H12" s="52"/>
      <c r="J12" s="52"/>
      <c r="K12" s="52" t="s">
        <v>0</v>
      </c>
      <c r="L12" s="52"/>
    </row>
    <row r="13" spans="1:12" x14ac:dyDescent="0.2">
      <c r="A13" s="1"/>
      <c r="B13" s="1"/>
      <c r="C13" s="54"/>
      <c r="D13" s="54"/>
      <c r="E13" s="50"/>
      <c r="F13" s="1"/>
      <c r="H13" s="52"/>
      <c r="J13" s="52"/>
      <c r="K13" s="52" t="s">
        <v>1</v>
      </c>
      <c r="L13" s="52"/>
    </row>
    <row r="14" spans="1:12" x14ac:dyDescent="0.2">
      <c r="A14" s="1"/>
      <c r="B14" s="1"/>
      <c r="C14" s="54"/>
      <c r="D14" s="54"/>
      <c r="E14" s="50"/>
      <c r="F14" s="1"/>
      <c r="H14" s="52"/>
      <c r="J14" s="52"/>
      <c r="K14" s="52" t="s">
        <v>344</v>
      </c>
      <c r="L14" s="52"/>
    </row>
    <row r="15" spans="1:12" ht="70.5" customHeight="1" x14ac:dyDescent="0.2">
      <c r="B15" s="79" t="s">
        <v>354</v>
      </c>
      <c r="C15" s="79"/>
      <c r="D15" s="79"/>
      <c r="E15" s="79"/>
      <c r="F15" s="79"/>
      <c r="G15" s="79"/>
      <c r="H15" s="79"/>
      <c r="I15" s="77"/>
      <c r="J15" s="77"/>
      <c r="K15" s="77"/>
      <c r="L15" s="77"/>
    </row>
    <row r="16" spans="1:12" x14ac:dyDescent="0.2">
      <c r="B16" s="5"/>
      <c r="C16" s="5"/>
      <c r="D16" s="5"/>
      <c r="E16" s="7"/>
      <c r="F16" s="5"/>
      <c r="G16" s="5" t="s">
        <v>58</v>
      </c>
    </row>
    <row r="17" spans="1:12" ht="33.75" customHeight="1" x14ac:dyDescent="0.2">
      <c r="A17" s="1"/>
      <c r="B17" s="8" t="s">
        <v>2</v>
      </c>
      <c r="C17" s="9" t="s">
        <v>3</v>
      </c>
      <c r="D17" s="9" t="s">
        <v>4</v>
      </c>
      <c r="E17" s="10" t="s">
        <v>5</v>
      </c>
      <c r="F17" s="8" t="s">
        <v>6</v>
      </c>
      <c r="G17" s="11" t="s">
        <v>131</v>
      </c>
      <c r="H17" s="78" t="s">
        <v>358</v>
      </c>
      <c r="I17" s="11" t="s">
        <v>132</v>
      </c>
      <c r="J17" s="78" t="s">
        <v>358</v>
      </c>
      <c r="K17" s="11" t="s">
        <v>156</v>
      </c>
      <c r="L17" s="78" t="s">
        <v>358</v>
      </c>
    </row>
    <row r="18" spans="1:12" x14ac:dyDescent="0.2">
      <c r="A18" s="1"/>
      <c r="B18" s="8"/>
      <c r="C18" s="9"/>
      <c r="D18" s="9"/>
      <c r="E18" s="10"/>
      <c r="F18" s="8"/>
      <c r="G18" s="11" t="s">
        <v>216</v>
      </c>
      <c r="H18" s="11"/>
      <c r="I18" s="11"/>
      <c r="J18" s="11"/>
      <c r="K18" s="11" t="s">
        <v>216</v>
      </c>
      <c r="L18" s="11"/>
    </row>
    <row r="19" spans="1:12" x14ac:dyDescent="0.2">
      <c r="A19" s="1"/>
      <c r="B19" s="12" t="s">
        <v>7</v>
      </c>
      <c r="C19" s="13">
        <v>1</v>
      </c>
      <c r="D19" s="10" t="s">
        <v>26</v>
      </c>
      <c r="E19" s="10" t="s">
        <v>8</v>
      </c>
      <c r="F19" s="14" t="s">
        <v>8</v>
      </c>
      <c r="G19" s="15">
        <f>G20+G27+G46+G52+G58+G65</f>
        <v>78916.600000000006</v>
      </c>
      <c r="H19" s="15">
        <f>H20+H27+H46+H52+H58+H65</f>
        <v>0</v>
      </c>
      <c r="I19" s="15">
        <f>I20+I27+I46+I52+I58+I65</f>
        <v>1242.3</v>
      </c>
      <c r="J19" s="15">
        <f>J20+J27+J46+J52+J58+J65</f>
        <v>0</v>
      </c>
      <c r="K19" s="15">
        <f t="shared" ref="K19" si="0">K20+K27+K46+K52+K58+K65</f>
        <v>80158.899999999994</v>
      </c>
      <c r="L19" s="15">
        <f>L20+L27+L46+L52+L58+L65</f>
        <v>0</v>
      </c>
    </row>
    <row r="20" spans="1:12" ht="24" x14ac:dyDescent="0.2">
      <c r="A20" s="1"/>
      <c r="B20" s="12" t="s">
        <v>9</v>
      </c>
      <c r="C20" s="13">
        <v>1</v>
      </c>
      <c r="D20" s="13">
        <v>2</v>
      </c>
      <c r="E20" s="10" t="s">
        <v>8</v>
      </c>
      <c r="F20" s="14" t="s">
        <v>8</v>
      </c>
      <c r="G20" s="15">
        <f>G21</f>
        <v>3068.4</v>
      </c>
      <c r="H20" s="15"/>
      <c r="I20" s="15">
        <f t="shared" ref="I20" si="1">I21</f>
        <v>-34.200000000000003</v>
      </c>
      <c r="J20" s="15"/>
      <c r="K20" s="15">
        <f>K21</f>
        <v>3034.2000000000003</v>
      </c>
      <c r="L20" s="15"/>
    </row>
    <row r="21" spans="1:12" ht="24" x14ac:dyDescent="0.2">
      <c r="A21" s="1"/>
      <c r="B21" s="16" t="s">
        <v>268</v>
      </c>
      <c r="C21" s="13">
        <v>1</v>
      </c>
      <c r="D21" s="13">
        <v>2</v>
      </c>
      <c r="E21" s="10" t="s">
        <v>79</v>
      </c>
      <c r="F21" s="14" t="s">
        <v>8</v>
      </c>
      <c r="G21" s="15">
        <f t="shared" ref="G21:K23" si="2">G22</f>
        <v>3068.4</v>
      </c>
      <c r="H21" s="15"/>
      <c r="I21" s="15">
        <f t="shared" si="2"/>
        <v>-34.200000000000003</v>
      </c>
      <c r="J21" s="15"/>
      <c r="K21" s="15">
        <f t="shared" si="2"/>
        <v>3034.2000000000003</v>
      </c>
      <c r="L21" s="15"/>
    </row>
    <row r="22" spans="1:12" x14ac:dyDescent="0.2">
      <c r="A22" s="1"/>
      <c r="B22" s="16" t="s">
        <v>260</v>
      </c>
      <c r="C22" s="13">
        <v>1</v>
      </c>
      <c r="D22" s="13">
        <v>2</v>
      </c>
      <c r="E22" s="10" t="s">
        <v>218</v>
      </c>
      <c r="F22" s="14" t="s">
        <v>8</v>
      </c>
      <c r="G22" s="15">
        <f>G23</f>
        <v>3068.4</v>
      </c>
      <c r="H22" s="15"/>
      <c r="I22" s="15">
        <f t="shared" si="2"/>
        <v>-34.200000000000003</v>
      </c>
      <c r="J22" s="15"/>
      <c r="K22" s="15">
        <f t="shared" ref="K22:K23" si="3">K23</f>
        <v>3034.2000000000003</v>
      </c>
      <c r="L22" s="15"/>
    </row>
    <row r="23" spans="1:12" ht="24" x14ac:dyDescent="0.2">
      <c r="A23" s="1"/>
      <c r="B23" s="17" t="s">
        <v>269</v>
      </c>
      <c r="C23" s="13">
        <v>1</v>
      </c>
      <c r="D23" s="13">
        <v>2</v>
      </c>
      <c r="E23" s="10" t="s">
        <v>217</v>
      </c>
      <c r="F23" s="14"/>
      <c r="G23" s="15">
        <f>G24</f>
        <v>3068.4</v>
      </c>
      <c r="H23" s="15"/>
      <c r="I23" s="15">
        <f t="shared" si="2"/>
        <v>-34.200000000000003</v>
      </c>
      <c r="J23" s="15"/>
      <c r="K23" s="15">
        <f t="shared" si="3"/>
        <v>3034.2000000000003</v>
      </c>
      <c r="L23" s="15"/>
    </row>
    <row r="24" spans="1:12" x14ac:dyDescent="0.2">
      <c r="A24" s="1"/>
      <c r="B24" s="16" t="s">
        <v>270</v>
      </c>
      <c r="C24" s="13">
        <v>1</v>
      </c>
      <c r="D24" s="13">
        <v>2</v>
      </c>
      <c r="E24" s="10" t="s">
        <v>169</v>
      </c>
      <c r="F24" s="14" t="s">
        <v>8</v>
      </c>
      <c r="G24" s="15">
        <f>G26</f>
        <v>3068.4</v>
      </c>
      <c r="H24" s="15"/>
      <c r="I24" s="15">
        <f t="shared" ref="I24" si="4">I26</f>
        <v>-34.200000000000003</v>
      </c>
      <c r="J24" s="15"/>
      <c r="K24" s="15">
        <f>K26</f>
        <v>3034.2000000000003</v>
      </c>
      <c r="L24" s="15"/>
    </row>
    <row r="25" spans="1:12" ht="48" x14ac:dyDescent="0.2">
      <c r="A25" s="1"/>
      <c r="B25" s="16" t="s">
        <v>10</v>
      </c>
      <c r="C25" s="13">
        <v>1</v>
      </c>
      <c r="D25" s="13">
        <v>2</v>
      </c>
      <c r="E25" s="10" t="s">
        <v>169</v>
      </c>
      <c r="F25" s="14">
        <v>100</v>
      </c>
      <c r="G25" s="15">
        <f>G26</f>
        <v>3068.4</v>
      </c>
      <c r="H25" s="15"/>
      <c r="I25" s="15">
        <f t="shared" ref="I25" si="5">I26</f>
        <v>-34.200000000000003</v>
      </c>
      <c r="J25" s="15"/>
      <c r="K25" s="15">
        <f>K26</f>
        <v>3034.2000000000003</v>
      </c>
      <c r="L25" s="15"/>
    </row>
    <row r="26" spans="1:12" ht="24" x14ac:dyDescent="0.2">
      <c r="A26" s="1"/>
      <c r="B26" s="18" t="s">
        <v>12</v>
      </c>
      <c r="C26" s="13">
        <v>1</v>
      </c>
      <c r="D26" s="13">
        <v>2</v>
      </c>
      <c r="E26" s="10" t="s">
        <v>169</v>
      </c>
      <c r="F26" s="14" t="s">
        <v>13</v>
      </c>
      <c r="G26" s="15">
        <v>3068.4</v>
      </c>
      <c r="H26" s="15"/>
      <c r="I26" s="15">
        <v>-34.200000000000003</v>
      </c>
      <c r="J26" s="15"/>
      <c r="K26" s="15">
        <f>G26+I26</f>
        <v>3034.2000000000003</v>
      </c>
      <c r="L26" s="15"/>
    </row>
    <row r="27" spans="1:12" ht="36" x14ac:dyDescent="0.2">
      <c r="A27" s="1"/>
      <c r="B27" s="12" t="s">
        <v>14</v>
      </c>
      <c r="C27" s="13">
        <v>1</v>
      </c>
      <c r="D27" s="13">
        <v>4</v>
      </c>
      <c r="E27" s="10" t="s">
        <v>8</v>
      </c>
      <c r="F27" s="14" t="s">
        <v>8</v>
      </c>
      <c r="G27" s="15">
        <f>G28</f>
        <v>32783.699999999997</v>
      </c>
      <c r="H27" s="15"/>
      <c r="I27" s="15">
        <f t="shared" ref="I27:I29" si="6">I28</f>
        <v>816.7</v>
      </c>
      <c r="J27" s="15"/>
      <c r="K27" s="15">
        <f t="shared" ref="K27:K29" si="7">K28</f>
        <v>33600.400000000001</v>
      </c>
      <c r="L27" s="15"/>
    </row>
    <row r="28" spans="1:12" ht="24" x14ac:dyDescent="0.2">
      <c r="A28" s="1"/>
      <c r="B28" s="16" t="s">
        <v>268</v>
      </c>
      <c r="C28" s="13">
        <v>1</v>
      </c>
      <c r="D28" s="13">
        <v>4</v>
      </c>
      <c r="E28" s="10" t="s">
        <v>79</v>
      </c>
      <c r="F28" s="14" t="s">
        <v>8</v>
      </c>
      <c r="G28" s="15">
        <f>G29</f>
        <v>32783.699999999997</v>
      </c>
      <c r="H28" s="15"/>
      <c r="I28" s="15">
        <f t="shared" si="6"/>
        <v>816.7</v>
      </c>
      <c r="J28" s="15"/>
      <c r="K28" s="15">
        <f t="shared" si="7"/>
        <v>33600.400000000001</v>
      </c>
      <c r="L28" s="15"/>
    </row>
    <row r="29" spans="1:12" x14ac:dyDescent="0.2">
      <c r="A29" s="1"/>
      <c r="B29" s="16" t="s">
        <v>260</v>
      </c>
      <c r="C29" s="13">
        <v>1</v>
      </c>
      <c r="D29" s="13">
        <v>4</v>
      </c>
      <c r="E29" s="10" t="s">
        <v>218</v>
      </c>
      <c r="F29" s="14" t="s">
        <v>8</v>
      </c>
      <c r="G29" s="15">
        <f>G30</f>
        <v>32783.699999999997</v>
      </c>
      <c r="H29" s="15"/>
      <c r="I29" s="15">
        <f t="shared" si="6"/>
        <v>816.7</v>
      </c>
      <c r="J29" s="15"/>
      <c r="K29" s="15">
        <f t="shared" si="7"/>
        <v>33600.400000000001</v>
      </c>
      <c r="L29" s="15"/>
    </row>
    <row r="30" spans="1:12" ht="24" x14ac:dyDescent="0.2">
      <c r="A30" s="1"/>
      <c r="B30" s="17" t="s">
        <v>269</v>
      </c>
      <c r="C30" s="13">
        <v>1</v>
      </c>
      <c r="D30" s="13">
        <v>4</v>
      </c>
      <c r="E30" s="10" t="s">
        <v>217</v>
      </c>
      <c r="F30" s="14"/>
      <c r="G30" s="15">
        <f>G31+G38</f>
        <v>32783.699999999997</v>
      </c>
      <c r="H30" s="15"/>
      <c r="I30" s="15">
        <f t="shared" ref="I30" si="8">I31+I38</f>
        <v>816.7</v>
      </c>
      <c r="J30" s="15"/>
      <c r="K30" s="15">
        <f>K31+K38</f>
        <v>33600.400000000001</v>
      </c>
      <c r="L30" s="15"/>
    </row>
    <row r="31" spans="1:12" ht="24" x14ac:dyDescent="0.2">
      <c r="A31" s="1"/>
      <c r="B31" s="17" t="s">
        <v>302</v>
      </c>
      <c r="C31" s="13">
        <v>1</v>
      </c>
      <c r="D31" s="13">
        <v>4</v>
      </c>
      <c r="E31" s="10" t="s">
        <v>170</v>
      </c>
      <c r="F31" s="14" t="s">
        <v>8</v>
      </c>
      <c r="G31" s="15">
        <f>G32+G34+G36</f>
        <v>32783.699999999997</v>
      </c>
      <c r="H31" s="15"/>
      <c r="I31" s="15">
        <f t="shared" ref="I31" si="9">I32+I34+I36</f>
        <v>481.8</v>
      </c>
      <c r="J31" s="15"/>
      <c r="K31" s="15">
        <f>K32+K34+K36</f>
        <v>33265.5</v>
      </c>
      <c r="L31" s="15"/>
    </row>
    <row r="32" spans="1:12" ht="48" x14ac:dyDescent="0.2">
      <c r="A32" s="1"/>
      <c r="B32" s="18" t="s">
        <v>10</v>
      </c>
      <c r="C32" s="13">
        <v>1</v>
      </c>
      <c r="D32" s="13">
        <v>4</v>
      </c>
      <c r="E32" s="10" t="s">
        <v>170</v>
      </c>
      <c r="F32" s="14" t="s">
        <v>11</v>
      </c>
      <c r="G32" s="15">
        <f>G33</f>
        <v>32567</v>
      </c>
      <c r="H32" s="15"/>
      <c r="I32" s="15">
        <f t="shared" ref="I32" si="10">I33</f>
        <v>505.6</v>
      </c>
      <c r="J32" s="15"/>
      <c r="K32" s="15">
        <f>K33</f>
        <v>33072.6</v>
      </c>
      <c r="L32" s="15"/>
    </row>
    <row r="33" spans="1:13" ht="24" x14ac:dyDescent="0.2">
      <c r="A33" s="1"/>
      <c r="B33" s="18" t="s">
        <v>12</v>
      </c>
      <c r="C33" s="13">
        <v>1</v>
      </c>
      <c r="D33" s="13">
        <v>4</v>
      </c>
      <c r="E33" s="10" t="s">
        <v>170</v>
      </c>
      <c r="F33" s="14" t="s">
        <v>13</v>
      </c>
      <c r="G33" s="15">
        <f>32566.9+0.1</f>
        <v>32567</v>
      </c>
      <c r="H33" s="15"/>
      <c r="I33" s="15">
        <v>505.6</v>
      </c>
      <c r="J33" s="15"/>
      <c r="K33" s="15">
        <f>G33+I33</f>
        <v>33072.6</v>
      </c>
      <c r="L33" s="15"/>
      <c r="M33" s="75"/>
    </row>
    <row r="34" spans="1:13" ht="24" x14ac:dyDescent="0.2">
      <c r="A34" s="1"/>
      <c r="B34" s="18" t="s">
        <v>68</v>
      </c>
      <c r="C34" s="13">
        <v>1</v>
      </c>
      <c r="D34" s="13">
        <v>4</v>
      </c>
      <c r="E34" s="10" t="s">
        <v>170</v>
      </c>
      <c r="F34" s="14" t="s">
        <v>15</v>
      </c>
      <c r="G34" s="15">
        <f>G35</f>
        <v>141.1</v>
      </c>
      <c r="H34" s="15"/>
      <c r="I34" s="15">
        <f t="shared" ref="I34" si="11">I35</f>
        <v>0</v>
      </c>
      <c r="J34" s="15"/>
      <c r="K34" s="15">
        <f>K35</f>
        <v>141.1</v>
      </c>
      <c r="L34" s="15"/>
    </row>
    <row r="35" spans="1:13" ht="24" x14ac:dyDescent="0.2">
      <c r="A35" s="1"/>
      <c r="B35" s="18" t="s">
        <v>16</v>
      </c>
      <c r="C35" s="13">
        <v>1</v>
      </c>
      <c r="D35" s="13">
        <v>4</v>
      </c>
      <c r="E35" s="10" t="s">
        <v>170</v>
      </c>
      <c r="F35" s="14" t="s">
        <v>17</v>
      </c>
      <c r="G35" s="15">
        <v>141.1</v>
      </c>
      <c r="H35" s="15"/>
      <c r="I35" s="15"/>
      <c r="J35" s="15"/>
      <c r="K35" s="15">
        <f>G35+I35</f>
        <v>141.1</v>
      </c>
      <c r="L35" s="15"/>
    </row>
    <row r="36" spans="1:13" x14ac:dyDescent="0.2">
      <c r="A36" s="1"/>
      <c r="B36" s="18" t="s">
        <v>18</v>
      </c>
      <c r="C36" s="13">
        <v>1</v>
      </c>
      <c r="D36" s="13">
        <v>4</v>
      </c>
      <c r="E36" s="10" t="s">
        <v>170</v>
      </c>
      <c r="F36" s="14">
        <v>800</v>
      </c>
      <c r="G36" s="15">
        <f>G37</f>
        <v>75.599999999999994</v>
      </c>
      <c r="H36" s="15"/>
      <c r="I36" s="15">
        <f t="shared" ref="I36" si="12">I37</f>
        <v>-23.8</v>
      </c>
      <c r="J36" s="15"/>
      <c r="K36" s="15">
        <f>K37</f>
        <v>51.8</v>
      </c>
      <c r="L36" s="15"/>
    </row>
    <row r="37" spans="1:13" x14ac:dyDescent="0.2">
      <c r="A37" s="1"/>
      <c r="B37" s="18" t="s">
        <v>19</v>
      </c>
      <c r="C37" s="13">
        <v>1</v>
      </c>
      <c r="D37" s="13">
        <v>4</v>
      </c>
      <c r="E37" s="10" t="s">
        <v>170</v>
      </c>
      <c r="F37" s="14">
        <v>850</v>
      </c>
      <c r="G37" s="15">
        <v>75.599999999999994</v>
      </c>
      <c r="H37" s="15"/>
      <c r="I37" s="15">
        <v>-23.8</v>
      </c>
      <c r="J37" s="15"/>
      <c r="K37" s="15">
        <f>G37+I37</f>
        <v>51.8</v>
      </c>
      <c r="L37" s="15"/>
    </row>
    <row r="38" spans="1:13" x14ac:dyDescent="0.2">
      <c r="A38" s="1"/>
      <c r="B38" s="17" t="s">
        <v>271</v>
      </c>
      <c r="C38" s="13">
        <v>1</v>
      </c>
      <c r="D38" s="13">
        <v>4</v>
      </c>
      <c r="E38" s="10" t="s">
        <v>171</v>
      </c>
      <c r="F38" s="14"/>
      <c r="G38" s="15">
        <f>G39+G41+G43</f>
        <v>0</v>
      </c>
      <c r="H38" s="15"/>
      <c r="I38" s="15">
        <f t="shared" ref="I38" si="13">I39+I41+I43</f>
        <v>334.9</v>
      </c>
      <c r="J38" s="15"/>
      <c r="K38" s="15">
        <f>K39+K41+K43</f>
        <v>334.9</v>
      </c>
      <c r="L38" s="15"/>
    </row>
    <row r="39" spans="1:13" s="2" customFormat="1" ht="48" hidden="1" x14ac:dyDescent="0.2">
      <c r="A39" s="1"/>
      <c r="B39" s="36" t="s">
        <v>10</v>
      </c>
      <c r="C39" s="37">
        <v>1</v>
      </c>
      <c r="D39" s="37">
        <v>4</v>
      </c>
      <c r="E39" s="10" t="s">
        <v>171</v>
      </c>
      <c r="F39" s="39" t="s">
        <v>11</v>
      </c>
      <c r="G39" s="40">
        <f>G40</f>
        <v>0</v>
      </c>
      <c r="H39" s="40"/>
      <c r="I39" s="40">
        <f t="shared" ref="I39" si="14">I40</f>
        <v>0</v>
      </c>
      <c r="J39" s="40"/>
      <c r="K39" s="40">
        <f>K40</f>
        <v>0</v>
      </c>
      <c r="L39" s="40"/>
    </row>
    <row r="40" spans="1:13" s="2" customFormat="1" ht="24" hidden="1" x14ac:dyDescent="0.2">
      <c r="A40" s="1"/>
      <c r="B40" s="12" t="s">
        <v>12</v>
      </c>
      <c r="C40" s="13">
        <v>1</v>
      </c>
      <c r="D40" s="13">
        <v>4</v>
      </c>
      <c r="E40" s="10" t="s">
        <v>171</v>
      </c>
      <c r="F40" s="14">
        <v>120</v>
      </c>
      <c r="G40" s="15">
        <v>0</v>
      </c>
      <c r="H40" s="15"/>
      <c r="I40" s="15"/>
      <c r="J40" s="15"/>
      <c r="K40" s="15">
        <v>0</v>
      </c>
      <c r="L40" s="15"/>
    </row>
    <row r="41" spans="1:13" s="2" customFormat="1" ht="24" hidden="1" x14ac:dyDescent="0.2">
      <c r="A41" s="1"/>
      <c r="B41" s="18" t="s">
        <v>68</v>
      </c>
      <c r="C41" s="13">
        <v>1</v>
      </c>
      <c r="D41" s="13">
        <v>4</v>
      </c>
      <c r="E41" s="10" t="s">
        <v>171</v>
      </c>
      <c r="F41" s="14">
        <v>200</v>
      </c>
      <c r="G41" s="15">
        <f>G42</f>
        <v>0</v>
      </c>
      <c r="H41" s="15"/>
      <c r="I41" s="15">
        <f t="shared" ref="I41" si="15">I42</f>
        <v>0</v>
      </c>
      <c r="J41" s="15"/>
      <c r="K41" s="15">
        <f>K42</f>
        <v>0</v>
      </c>
      <c r="L41" s="15"/>
    </row>
    <row r="42" spans="1:13" s="2" customFormat="1" ht="24" hidden="1" x14ac:dyDescent="0.2">
      <c r="A42" s="1"/>
      <c r="B42" s="30" t="s">
        <v>16</v>
      </c>
      <c r="C42" s="31">
        <v>1</v>
      </c>
      <c r="D42" s="31">
        <v>4</v>
      </c>
      <c r="E42" s="10" t="s">
        <v>171</v>
      </c>
      <c r="F42" s="33">
        <v>240</v>
      </c>
      <c r="G42" s="34"/>
      <c r="H42" s="34"/>
      <c r="I42" s="34"/>
      <c r="J42" s="34"/>
      <c r="K42" s="34">
        <v>0</v>
      </c>
      <c r="L42" s="34"/>
    </row>
    <row r="43" spans="1:13" x14ac:dyDescent="0.2">
      <c r="A43" s="1"/>
      <c r="B43" s="18" t="s">
        <v>18</v>
      </c>
      <c r="C43" s="13">
        <v>1</v>
      </c>
      <c r="D43" s="13">
        <v>4</v>
      </c>
      <c r="E43" s="10" t="s">
        <v>171</v>
      </c>
      <c r="F43" s="14">
        <v>800</v>
      </c>
      <c r="G43" s="15">
        <f>SUM(G44:G45)</f>
        <v>0</v>
      </c>
      <c r="H43" s="15"/>
      <c r="I43" s="15">
        <f t="shared" ref="I43" si="16">SUM(I44:I45)</f>
        <v>334.9</v>
      </c>
      <c r="J43" s="15"/>
      <c r="K43" s="15">
        <f>SUM(K44:K45)</f>
        <v>334.9</v>
      </c>
      <c r="L43" s="15"/>
    </row>
    <row r="44" spans="1:13" x14ac:dyDescent="0.2">
      <c r="A44" s="1"/>
      <c r="B44" s="18" t="s">
        <v>72</v>
      </c>
      <c r="C44" s="13">
        <v>1</v>
      </c>
      <c r="D44" s="13">
        <v>4</v>
      </c>
      <c r="E44" s="10" t="s">
        <v>171</v>
      </c>
      <c r="F44" s="14">
        <v>830</v>
      </c>
      <c r="G44" s="15">
        <v>0</v>
      </c>
      <c r="H44" s="15"/>
      <c r="I44" s="15">
        <v>334.9</v>
      </c>
      <c r="J44" s="15"/>
      <c r="K44" s="15">
        <f>G44+I44</f>
        <v>334.9</v>
      </c>
      <c r="L44" s="15"/>
    </row>
    <row r="45" spans="1:13" hidden="1" x14ac:dyDescent="0.2">
      <c r="A45" s="1"/>
      <c r="B45" s="18" t="s">
        <v>19</v>
      </c>
      <c r="C45" s="13">
        <v>1</v>
      </c>
      <c r="D45" s="13">
        <v>4</v>
      </c>
      <c r="E45" s="10" t="s">
        <v>171</v>
      </c>
      <c r="F45" s="14">
        <v>850</v>
      </c>
      <c r="G45" s="15">
        <v>0</v>
      </c>
      <c r="H45" s="15"/>
      <c r="I45" s="15"/>
      <c r="J45" s="15"/>
      <c r="K45" s="15">
        <f>G45+I45</f>
        <v>0</v>
      </c>
      <c r="L45" s="15"/>
    </row>
    <row r="46" spans="1:13" ht="25.5" customHeight="1" x14ac:dyDescent="0.2">
      <c r="A46" s="1"/>
      <c r="B46" s="17" t="s">
        <v>143</v>
      </c>
      <c r="C46" s="13">
        <v>1</v>
      </c>
      <c r="D46" s="13">
        <v>6</v>
      </c>
      <c r="E46" s="10"/>
      <c r="F46" s="14"/>
      <c r="G46" s="15">
        <f t="shared" ref="G46:K50" si="17">G47</f>
        <v>100.7</v>
      </c>
      <c r="H46" s="15"/>
      <c r="I46" s="15">
        <f t="shared" si="17"/>
        <v>0.1</v>
      </c>
      <c r="J46" s="15"/>
      <c r="K46" s="15">
        <f t="shared" si="17"/>
        <v>100.8</v>
      </c>
      <c r="L46" s="15"/>
    </row>
    <row r="47" spans="1:13" x14ac:dyDescent="0.2">
      <c r="A47" s="1"/>
      <c r="B47" s="17" t="s">
        <v>301</v>
      </c>
      <c r="C47" s="13">
        <v>1</v>
      </c>
      <c r="D47" s="13">
        <v>6</v>
      </c>
      <c r="E47" s="10" t="s">
        <v>63</v>
      </c>
      <c r="F47" s="14"/>
      <c r="G47" s="15">
        <f>G48</f>
        <v>100.7</v>
      </c>
      <c r="H47" s="15"/>
      <c r="I47" s="15">
        <f t="shared" si="17"/>
        <v>0.1</v>
      </c>
      <c r="J47" s="15"/>
      <c r="K47" s="15">
        <f>K48</f>
        <v>100.8</v>
      </c>
      <c r="L47" s="15"/>
    </row>
    <row r="48" spans="1:13" ht="24" x14ac:dyDescent="0.2">
      <c r="A48" s="1"/>
      <c r="B48" s="17" t="s">
        <v>80</v>
      </c>
      <c r="C48" s="13">
        <v>1</v>
      </c>
      <c r="D48" s="13">
        <v>6</v>
      </c>
      <c r="E48" s="10" t="s">
        <v>88</v>
      </c>
      <c r="F48" s="14"/>
      <c r="G48" s="15">
        <f t="shared" si="17"/>
        <v>100.7</v>
      </c>
      <c r="H48" s="15"/>
      <c r="I48" s="15">
        <f t="shared" si="17"/>
        <v>0.1</v>
      </c>
      <c r="J48" s="15"/>
      <c r="K48" s="15">
        <f t="shared" si="17"/>
        <v>100.8</v>
      </c>
      <c r="L48" s="15"/>
    </row>
    <row r="49" spans="1:12" ht="49.5" customHeight="1" x14ac:dyDescent="0.2">
      <c r="A49" s="1"/>
      <c r="B49" s="17" t="s">
        <v>61</v>
      </c>
      <c r="C49" s="13">
        <v>1</v>
      </c>
      <c r="D49" s="13">
        <v>6</v>
      </c>
      <c r="E49" s="10" t="s">
        <v>172</v>
      </c>
      <c r="F49" s="14"/>
      <c r="G49" s="15">
        <f t="shared" si="17"/>
        <v>100.7</v>
      </c>
      <c r="H49" s="15"/>
      <c r="I49" s="15">
        <f t="shared" si="17"/>
        <v>0.1</v>
      </c>
      <c r="J49" s="15"/>
      <c r="K49" s="15">
        <f t="shared" si="17"/>
        <v>100.8</v>
      </c>
      <c r="L49" s="15"/>
    </row>
    <row r="50" spans="1:12" x14ac:dyDescent="0.2">
      <c r="A50" s="1"/>
      <c r="B50" s="17" t="s">
        <v>54</v>
      </c>
      <c r="C50" s="13">
        <v>1</v>
      </c>
      <c r="D50" s="13">
        <v>6</v>
      </c>
      <c r="E50" s="10" t="s">
        <v>172</v>
      </c>
      <c r="F50" s="14">
        <v>500</v>
      </c>
      <c r="G50" s="15">
        <f t="shared" si="17"/>
        <v>100.7</v>
      </c>
      <c r="H50" s="15"/>
      <c r="I50" s="15">
        <f t="shared" si="17"/>
        <v>0.1</v>
      </c>
      <c r="J50" s="15"/>
      <c r="K50" s="15">
        <f t="shared" si="17"/>
        <v>100.8</v>
      </c>
      <c r="L50" s="15"/>
    </row>
    <row r="51" spans="1:12" x14ac:dyDescent="0.2">
      <c r="A51" s="1"/>
      <c r="B51" s="18" t="s">
        <v>55</v>
      </c>
      <c r="C51" s="13">
        <v>1</v>
      </c>
      <c r="D51" s="13">
        <v>6</v>
      </c>
      <c r="E51" s="10" t="s">
        <v>172</v>
      </c>
      <c r="F51" s="14">
        <v>540</v>
      </c>
      <c r="G51" s="15">
        <f>100.8-0.1</f>
        <v>100.7</v>
      </c>
      <c r="H51" s="15"/>
      <c r="I51" s="15">
        <v>0.1</v>
      </c>
      <c r="J51" s="15"/>
      <c r="K51" s="15">
        <f>G51+I51</f>
        <v>100.8</v>
      </c>
      <c r="L51" s="15"/>
    </row>
    <row r="52" spans="1:12" hidden="1" x14ac:dyDescent="0.2">
      <c r="A52" s="1"/>
      <c r="B52" s="12" t="s">
        <v>152</v>
      </c>
      <c r="C52" s="13">
        <v>1</v>
      </c>
      <c r="D52" s="13">
        <v>7</v>
      </c>
      <c r="E52" s="10"/>
      <c r="F52" s="14" t="s">
        <v>8</v>
      </c>
      <c r="G52" s="15">
        <f t="shared" ref="G52:K56" si="18">G53</f>
        <v>0</v>
      </c>
      <c r="H52" s="15"/>
      <c r="I52" s="15">
        <f t="shared" si="18"/>
        <v>0</v>
      </c>
      <c r="J52" s="15"/>
      <c r="K52" s="15">
        <f t="shared" si="18"/>
        <v>0</v>
      </c>
      <c r="L52" s="15"/>
    </row>
    <row r="53" spans="1:12" hidden="1" x14ac:dyDescent="0.2">
      <c r="A53" s="1"/>
      <c r="B53" s="17" t="s">
        <v>301</v>
      </c>
      <c r="C53" s="13">
        <v>1</v>
      </c>
      <c r="D53" s="13">
        <v>7</v>
      </c>
      <c r="E53" s="10" t="s">
        <v>63</v>
      </c>
      <c r="F53" s="14" t="s">
        <v>8</v>
      </c>
      <c r="G53" s="15">
        <f>G54</f>
        <v>0</v>
      </c>
      <c r="H53" s="15"/>
      <c r="I53" s="15">
        <f>I54</f>
        <v>0</v>
      </c>
      <c r="J53" s="15"/>
      <c r="K53" s="15">
        <f>K54</f>
        <v>0</v>
      </c>
      <c r="L53" s="15"/>
    </row>
    <row r="54" spans="1:12" ht="28.5" hidden="1" customHeight="1" x14ac:dyDescent="0.2">
      <c r="A54" s="1"/>
      <c r="B54" s="17" t="s">
        <v>154</v>
      </c>
      <c r="C54" s="13">
        <v>1</v>
      </c>
      <c r="D54" s="13">
        <v>7</v>
      </c>
      <c r="E54" s="10" t="s">
        <v>219</v>
      </c>
      <c r="F54" s="14"/>
      <c r="G54" s="15">
        <f>G55</f>
        <v>0</v>
      </c>
      <c r="H54" s="15"/>
      <c r="I54" s="15">
        <f t="shared" si="18"/>
        <v>0</v>
      </c>
      <c r="J54" s="15"/>
      <c r="K54" s="15">
        <f>K55</f>
        <v>0</v>
      </c>
      <c r="L54" s="15"/>
    </row>
    <row r="55" spans="1:12" hidden="1" x14ac:dyDescent="0.2">
      <c r="A55" s="1"/>
      <c r="B55" s="17" t="s">
        <v>153</v>
      </c>
      <c r="C55" s="13">
        <v>1</v>
      </c>
      <c r="D55" s="13">
        <v>7</v>
      </c>
      <c r="E55" s="10" t="s">
        <v>173</v>
      </c>
      <c r="F55" s="14" t="s">
        <v>8</v>
      </c>
      <c r="G55" s="15">
        <f t="shared" si="18"/>
        <v>0</v>
      </c>
      <c r="H55" s="15"/>
      <c r="I55" s="15">
        <f t="shared" si="18"/>
        <v>0</v>
      </c>
      <c r="J55" s="15"/>
      <c r="K55" s="15">
        <f t="shared" si="18"/>
        <v>0</v>
      </c>
      <c r="L55" s="15"/>
    </row>
    <row r="56" spans="1:12" hidden="1" x14ac:dyDescent="0.2">
      <c r="A56" s="1"/>
      <c r="B56" s="17" t="s">
        <v>18</v>
      </c>
      <c r="C56" s="13">
        <v>1</v>
      </c>
      <c r="D56" s="13">
        <v>7</v>
      </c>
      <c r="E56" s="10" t="s">
        <v>173</v>
      </c>
      <c r="F56" s="14" t="s">
        <v>21</v>
      </c>
      <c r="G56" s="15">
        <f t="shared" si="18"/>
        <v>0</v>
      </c>
      <c r="H56" s="15"/>
      <c r="I56" s="15">
        <f t="shared" si="18"/>
        <v>0</v>
      </c>
      <c r="J56" s="15"/>
      <c r="K56" s="15">
        <f t="shared" si="18"/>
        <v>0</v>
      </c>
      <c r="L56" s="15"/>
    </row>
    <row r="57" spans="1:12" hidden="1" x14ac:dyDescent="0.2">
      <c r="A57" s="1"/>
      <c r="B57" s="18" t="s">
        <v>155</v>
      </c>
      <c r="C57" s="13">
        <v>1</v>
      </c>
      <c r="D57" s="13">
        <v>7</v>
      </c>
      <c r="E57" s="10" t="s">
        <v>173</v>
      </c>
      <c r="F57" s="14">
        <v>880</v>
      </c>
      <c r="G57" s="15">
        <v>0</v>
      </c>
      <c r="H57" s="15"/>
      <c r="I57" s="15"/>
      <c r="J57" s="15"/>
      <c r="K57" s="15">
        <f>G57+I57</f>
        <v>0</v>
      </c>
      <c r="L57" s="15"/>
    </row>
    <row r="58" spans="1:12" x14ac:dyDescent="0.2">
      <c r="A58" s="1"/>
      <c r="B58" s="12" t="s">
        <v>20</v>
      </c>
      <c r="C58" s="13">
        <v>1</v>
      </c>
      <c r="D58" s="13">
        <v>11</v>
      </c>
      <c r="E58" s="10"/>
      <c r="F58" s="14" t="s">
        <v>8</v>
      </c>
      <c r="G58" s="15">
        <f t="shared" ref="G58:K63" si="19">G59</f>
        <v>50</v>
      </c>
      <c r="H58" s="15"/>
      <c r="I58" s="15">
        <f t="shared" si="19"/>
        <v>0</v>
      </c>
      <c r="J58" s="15"/>
      <c r="K58" s="15">
        <f t="shared" si="19"/>
        <v>50</v>
      </c>
      <c r="L58" s="15"/>
    </row>
    <row r="59" spans="1:12" ht="48" x14ac:dyDescent="0.2">
      <c r="A59" s="1"/>
      <c r="B59" s="16" t="s">
        <v>282</v>
      </c>
      <c r="C59" s="13">
        <v>1</v>
      </c>
      <c r="D59" s="13">
        <v>11</v>
      </c>
      <c r="E59" s="10" t="s">
        <v>90</v>
      </c>
      <c r="F59" s="14" t="s">
        <v>8</v>
      </c>
      <c r="G59" s="15">
        <f t="shared" si="19"/>
        <v>50</v>
      </c>
      <c r="H59" s="15"/>
      <c r="I59" s="15">
        <f t="shared" si="19"/>
        <v>0</v>
      </c>
      <c r="J59" s="15"/>
      <c r="K59" s="15">
        <f t="shared" si="19"/>
        <v>50</v>
      </c>
      <c r="L59" s="15"/>
    </row>
    <row r="60" spans="1:12" x14ac:dyDescent="0.2">
      <c r="A60" s="1"/>
      <c r="B60" s="17" t="s">
        <v>260</v>
      </c>
      <c r="C60" s="13">
        <v>1</v>
      </c>
      <c r="D60" s="13">
        <v>11</v>
      </c>
      <c r="E60" s="10" t="s">
        <v>220</v>
      </c>
      <c r="F60" s="14" t="s">
        <v>8</v>
      </c>
      <c r="G60" s="15">
        <f>G61</f>
        <v>50</v>
      </c>
      <c r="H60" s="15"/>
      <c r="I60" s="15">
        <f t="shared" si="19"/>
        <v>0</v>
      </c>
      <c r="J60" s="15"/>
      <c r="K60" s="15">
        <f t="shared" ref="K60:K61" si="20">K61</f>
        <v>50</v>
      </c>
      <c r="L60" s="15"/>
    </row>
    <row r="61" spans="1:12" ht="35.25" customHeight="1" x14ac:dyDescent="0.2">
      <c r="A61" s="1"/>
      <c r="B61" s="17" t="s">
        <v>283</v>
      </c>
      <c r="C61" s="13">
        <v>1</v>
      </c>
      <c r="D61" s="13">
        <v>11</v>
      </c>
      <c r="E61" s="10" t="s">
        <v>221</v>
      </c>
      <c r="F61" s="14"/>
      <c r="G61" s="15">
        <f>G62</f>
        <v>50</v>
      </c>
      <c r="H61" s="15"/>
      <c r="I61" s="15">
        <f t="shared" si="19"/>
        <v>0</v>
      </c>
      <c r="J61" s="15"/>
      <c r="K61" s="15">
        <f t="shared" si="20"/>
        <v>50</v>
      </c>
      <c r="L61" s="15"/>
    </row>
    <row r="62" spans="1:12" x14ac:dyDescent="0.2">
      <c r="A62" s="1"/>
      <c r="B62" s="17" t="s">
        <v>286</v>
      </c>
      <c r="C62" s="13">
        <v>1</v>
      </c>
      <c r="D62" s="13">
        <v>11</v>
      </c>
      <c r="E62" s="10" t="s">
        <v>174</v>
      </c>
      <c r="F62" s="14" t="s">
        <v>8</v>
      </c>
      <c r="G62" s="15">
        <f t="shared" si="19"/>
        <v>50</v>
      </c>
      <c r="H62" s="15"/>
      <c r="I62" s="15">
        <f t="shared" si="19"/>
        <v>0</v>
      </c>
      <c r="J62" s="15"/>
      <c r="K62" s="15">
        <f t="shared" si="19"/>
        <v>50</v>
      </c>
      <c r="L62" s="15"/>
    </row>
    <row r="63" spans="1:12" x14ac:dyDescent="0.2">
      <c r="A63" s="1"/>
      <c r="B63" s="17" t="s">
        <v>18</v>
      </c>
      <c r="C63" s="13">
        <v>1</v>
      </c>
      <c r="D63" s="13">
        <v>11</v>
      </c>
      <c r="E63" s="10" t="s">
        <v>174</v>
      </c>
      <c r="F63" s="14" t="s">
        <v>21</v>
      </c>
      <c r="G63" s="15">
        <f t="shared" si="19"/>
        <v>50</v>
      </c>
      <c r="H63" s="15"/>
      <c r="I63" s="15">
        <f t="shared" si="19"/>
        <v>0</v>
      </c>
      <c r="J63" s="15"/>
      <c r="K63" s="15">
        <f t="shared" si="19"/>
        <v>50</v>
      </c>
      <c r="L63" s="15"/>
    </row>
    <row r="64" spans="1:12" x14ac:dyDescent="0.2">
      <c r="A64" s="1"/>
      <c r="B64" s="18" t="s">
        <v>22</v>
      </c>
      <c r="C64" s="13">
        <v>1</v>
      </c>
      <c r="D64" s="13">
        <v>11</v>
      </c>
      <c r="E64" s="10" t="s">
        <v>174</v>
      </c>
      <c r="F64" s="14" t="s">
        <v>23</v>
      </c>
      <c r="G64" s="15">
        <v>50</v>
      </c>
      <c r="H64" s="15"/>
      <c r="I64" s="15"/>
      <c r="J64" s="15"/>
      <c r="K64" s="15">
        <f>G64+I64</f>
        <v>50</v>
      </c>
      <c r="L64" s="15"/>
    </row>
    <row r="65" spans="1:12" x14ac:dyDescent="0.2">
      <c r="A65" s="1"/>
      <c r="B65" s="12" t="s">
        <v>24</v>
      </c>
      <c r="C65" s="13">
        <v>1</v>
      </c>
      <c r="D65" s="13">
        <v>13</v>
      </c>
      <c r="E65" s="10"/>
      <c r="F65" s="14" t="s">
        <v>8</v>
      </c>
      <c r="G65" s="15">
        <f>G66+G84+G95</f>
        <v>42913.8</v>
      </c>
      <c r="H65" s="15"/>
      <c r="I65" s="15">
        <f>I66+I84+I95</f>
        <v>459.7</v>
      </c>
      <c r="J65" s="15"/>
      <c r="K65" s="15">
        <f>K66+K84+K95</f>
        <v>43373.5</v>
      </c>
      <c r="L65" s="15"/>
    </row>
    <row r="66" spans="1:12" ht="24" x14ac:dyDescent="0.2">
      <c r="A66" s="1"/>
      <c r="B66" s="16" t="s">
        <v>268</v>
      </c>
      <c r="C66" s="13">
        <v>1</v>
      </c>
      <c r="D66" s="13">
        <v>13</v>
      </c>
      <c r="E66" s="10" t="s">
        <v>79</v>
      </c>
      <c r="F66" s="14" t="s">
        <v>8</v>
      </c>
      <c r="G66" s="15">
        <f>G67</f>
        <v>42424</v>
      </c>
      <c r="H66" s="15"/>
      <c r="I66" s="15">
        <f>I67</f>
        <v>459.8</v>
      </c>
      <c r="J66" s="15"/>
      <c r="K66" s="15">
        <f>K67</f>
        <v>42883.8</v>
      </c>
      <c r="L66" s="15"/>
    </row>
    <row r="67" spans="1:12" x14ac:dyDescent="0.2">
      <c r="A67" s="1"/>
      <c r="B67" s="16" t="s">
        <v>260</v>
      </c>
      <c r="C67" s="13">
        <v>1</v>
      </c>
      <c r="D67" s="13">
        <v>13</v>
      </c>
      <c r="E67" s="10" t="s">
        <v>218</v>
      </c>
      <c r="F67" s="14"/>
      <c r="G67" s="15">
        <f>G68+G72</f>
        <v>42424</v>
      </c>
      <c r="H67" s="15"/>
      <c r="I67" s="15">
        <f t="shared" ref="I67:K67" si="21">I68+I72</f>
        <v>459.8</v>
      </c>
      <c r="J67" s="15"/>
      <c r="K67" s="15">
        <f t="shared" si="21"/>
        <v>42883.8</v>
      </c>
      <c r="L67" s="15"/>
    </row>
    <row r="68" spans="1:12" ht="24" hidden="1" x14ac:dyDescent="0.2">
      <c r="A68" s="1"/>
      <c r="B68" s="17" t="s">
        <v>269</v>
      </c>
      <c r="C68" s="13">
        <v>1</v>
      </c>
      <c r="D68" s="13">
        <v>13</v>
      </c>
      <c r="E68" s="10" t="s">
        <v>217</v>
      </c>
      <c r="F68" s="14"/>
      <c r="G68" s="15">
        <f>G69</f>
        <v>0</v>
      </c>
      <c r="H68" s="15"/>
      <c r="I68" s="15">
        <f t="shared" ref="I68:K68" si="22">I69</f>
        <v>0</v>
      </c>
      <c r="J68" s="15"/>
      <c r="K68" s="15">
        <f t="shared" si="22"/>
        <v>0</v>
      </c>
      <c r="L68" s="15"/>
    </row>
    <row r="69" spans="1:12" ht="24" hidden="1" x14ac:dyDescent="0.2">
      <c r="A69" s="1"/>
      <c r="B69" s="72" t="s">
        <v>323</v>
      </c>
      <c r="C69" s="13">
        <v>1</v>
      </c>
      <c r="D69" s="13">
        <v>13</v>
      </c>
      <c r="E69" s="10" t="s">
        <v>322</v>
      </c>
      <c r="F69" s="14"/>
      <c r="G69" s="15">
        <f>G70</f>
        <v>0</v>
      </c>
      <c r="H69" s="15"/>
      <c r="I69" s="15">
        <f t="shared" ref="I69:K70" si="23">I70</f>
        <v>0</v>
      </c>
      <c r="J69" s="15"/>
      <c r="K69" s="15">
        <f t="shared" si="23"/>
        <v>0</v>
      </c>
      <c r="L69" s="15"/>
    </row>
    <row r="70" spans="1:12" ht="48" hidden="1" x14ac:dyDescent="0.2">
      <c r="A70" s="1"/>
      <c r="B70" s="16" t="s">
        <v>10</v>
      </c>
      <c r="C70" s="13">
        <v>1</v>
      </c>
      <c r="D70" s="13">
        <v>13</v>
      </c>
      <c r="E70" s="10" t="s">
        <v>322</v>
      </c>
      <c r="F70" s="14">
        <v>100</v>
      </c>
      <c r="G70" s="15">
        <f>G71</f>
        <v>0</v>
      </c>
      <c r="H70" s="15"/>
      <c r="I70" s="15">
        <f t="shared" si="23"/>
        <v>0</v>
      </c>
      <c r="J70" s="15"/>
      <c r="K70" s="15">
        <f t="shared" si="23"/>
        <v>0</v>
      </c>
      <c r="L70" s="15"/>
    </row>
    <row r="71" spans="1:12" ht="24" hidden="1" x14ac:dyDescent="0.2">
      <c r="A71" s="1"/>
      <c r="B71" s="18" t="s">
        <v>12</v>
      </c>
      <c r="C71" s="13">
        <v>1</v>
      </c>
      <c r="D71" s="13">
        <v>13</v>
      </c>
      <c r="E71" s="10" t="s">
        <v>322</v>
      </c>
      <c r="F71" s="14" t="s">
        <v>13</v>
      </c>
      <c r="G71" s="15"/>
      <c r="H71" s="15"/>
      <c r="I71" s="15"/>
      <c r="J71" s="15"/>
      <c r="K71" s="15">
        <f>G71+I71</f>
        <v>0</v>
      </c>
      <c r="L71" s="15"/>
    </row>
    <row r="72" spans="1:12" s="2" customFormat="1" ht="24" x14ac:dyDescent="0.2">
      <c r="A72" s="1"/>
      <c r="B72" s="36" t="s">
        <v>261</v>
      </c>
      <c r="C72" s="37">
        <v>1</v>
      </c>
      <c r="D72" s="37">
        <v>13</v>
      </c>
      <c r="E72" s="38" t="s">
        <v>222</v>
      </c>
      <c r="F72" s="39"/>
      <c r="G72" s="40">
        <f>G73+G81</f>
        <v>42424</v>
      </c>
      <c r="H72" s="40"/>
      <c r="I72" s="40">
        <f t="shared" ref="I72" si="24">I73+I81</f>
        <v>459.8</v>
      </c>
      <c r="J72" s="40"/>
      <c r="K72" s="40">
        <f>K73+K81</f>
        <v>42883.8</v>
      </c>
      <c r="L72" s="40"/>
    </row>
    <row r="73" spans="1:12" ht="24" x14ac:dyDescent="0.2">
      <c r="A73" s="1"/>
      <c r="B73" s="17" t="s">
        <v>60</v>
      </c>
      <c r="C73" s="13">
        <v>1</v>
      </c>
      <c r="D73" s="13">
        <v>13</v>
      </c>
      <c r="E73" s="10" t="s">
        <v>175</v>
      </c>
      <c r="F73" s="14"/>
      <c r="G73" s="15">
        <f>G74+G76+G78</f>
        <v>42424</v>
      </c>
      <c r="H73" s="15"/>
      <c r="I73" s="15">
        <f t="shared" ref="I73" si="25">I74+I76+I78</f>
        <v>459.8</v>
      </c>
      <c r="J73" s="15"/>
      <c r="K73" s="15">
        <f>K74+K76+K78</f>
        <v>42883.8</v>
      </c>
      <c r="L73" s="15"/>
    </row>
    <row r="74" spans="1:12" ht="48" x14ac:dyDescent="0.2">
      <c r="A74" s="1"/>
      <c r="B74" s="18" t="s">
        <v>10</v>
      </c>
      <c r="C74" s="13">
        <v>1</v>
      </c>
      <c r="D74" s="13">
        <v>13</v>
      </c>
      <c r="E74" s="10" t="s">
        <v>175</v>
      </c>
      <c r="F74" s="14" t="s">
        <v>11</v>
      </c>
      <c r="G74" s="15">
        <f>G75</f>
        <v>39324.300000000003</v>
      </c>
      <c r="H74" s="15"/>
      <c r="I74" s="15">
        <f t="shared" ref="I74" si="26">I75</f>
        <v>176.8</v>
      </c>
      <c r="J74" s="15"/>
      <c r="K74" s="15">
        <f>K75</f>
        <v>39501.100000000006</v>
      </c>
      <c r="L74" s="15"/>
    </row>
    <row r="75" spans="1:12" x14ac:dyDescent="0.2">
      <c r="A75" s="1"/>
      <c r="B75" s="18" t="s">
        <v>71</v>
      </c>
      <c r="C75" s="13">
        <v>1</v>
      </c>
      <c r="D75" s="13">
        <v>13</v>
      </c>
      <c r="E75" s="10" t="s">
        <v>175</v>
      </c>
      <c r="F75" s="14">
        <v>110</v>
      </c>
      <c r="G75" s="15">
        <v>39324.300000000003</v>
      </c>
      <c r="H75" s="15"/>
      <c r="I75" s="15">
        <v>176.8</v>
      </c>
      <c r="J75" s="15"/>
      <c r="K75" s="15">
        <f>G75+I75</f>
        <v>39501.100000000006</v>
      </c>
      <c r="L75" s="15"/>
    </row>
    <row r="76" spans="1:12" ht="24" x14ac:dyDescent="0.2">
      <c r="A76" s="1"/>
      <c r="B76" s="18" t="s">
        <v>68</v>
      </c>
      <c r="C76" s="13">
        <v>1</v>
      </c>
      <c r="D76" s="13">
        <v>13</v>
      </c>
      <c r="E76" s="10" t="s">
        <v>175</v>
      </c>
      <c r="F76" s="14">
        <v>200</v>
      </c>
      <c r="G76" s="15">
        <f>G77</f>
        <v>3042.1</v>
      </c>
      <c r="H76" s="15"/>
      <c r="I76" s="15">
        <f t="shared" ref="I76" si="27">I77</f>
        <v>257.10000000000002</v>
      </c>
      <c r="J76" s="15"/>
      <c r="K76" s="15">
        <f>K77</f>
        <v>3299.2</v>
      </c>
      <c r="L76" s="15"/>
    </row>
    <row r="77" spans="1:12" ht="24" x14ac:dyDescent="0.2">
      <c r="A77" s="1"/>
      <c r="B77" s="18" t="s">
        <v>16</v>
      </c>
      <c r="C77" s="13">
        <v>1</v>
      </c>
      <c r="D77" s="13">
        <v>13</v>
      </c>
      <c r="E77" s="10" t="s">
        <v>175</v>
      </c>
      <c r="F77" s="14">
        <v>240</v>
      </c>
      <c r="G77" s="15">
        <f>2808.2+363.6-129.7</f>
        <v>3042.1</v>
      </c>
      <c r="H77" s="15"/>
      <c r="I77" s="15">
        <v>257.10000000000002</v>
      </c>
      <c r="J77" s="15"/>
      <c r="K77" s="15">
        <f>G77+I77</f>
        <v>3299.2</v>
      </c>
      <c r="L77" s="15"/>
    </row>
    <row r="78" spans="1:12" x14ac:dyDescent="0.2">
      <c r="A78" s="1"/>
      <c r="B78" s="18" t="s">
        <v>18</v>
      </c>
      <c r="C78" s="13">
        <v>1</v>
      </c>
      <c r="D78" s="13">
        <v>13</v>
      </c>
      <c r="E78" s="10" t="s">
        <v>175</v>
      </c>
      <c r="F78" s="14">
        <v>800</v>
      </c>
      <c r="G78" s="15">
        <f>G79+G80</f>
        <v>57.6</v>
      </c>
      <c r="H78" s="15"/>
      <c r="I78" s="15">
        <f t="shared" ref="I78" si="28">I79+I80</f>
        <v>25.9</v>
      </c>
      <c r="J78" s="15"/>
      <c r="K78" s="15">
        <f>K79+K80</f>
        <v>83.5</v>
      </c>
      <c r="L78" s="15"/>
    </row>
    <row r="79" spans="1:12" s="2" customFormat="1" hidden="1" x14ac:dyDescent="0.2">
      <c r="A79" s="1"/>
      <c r="B79" s="41" t="s">
        <v>72</v>
      </c>
      <c r="C79" s="42">
        <v>1</v>
      </c>
      <c r="D79" s="42">
        <v>13</v>
      </c>
      <c r="E79" s="10" t="s">
        <v>175</v>
      </c>
      <c r="F79" s="73">
        <v>830</v>
      </c>
      <c r="G79" s="44">
        <v>0</v>
      </c>
      <c r="H79" s="44"/>
      <c r="I79" s="44"/>
      <c r="J79" s="44"/>
      <c r="K79" s="44">
        <v>0</v>
      </c>
      <c r="L79" s="44"/>
    </row>
    <row r="80" spans="1:12" x14ac:dyDescent="0.2">
      <c r="A80" s="1"/>
      <c r="B80" s="18" t="s">
        <v>19</v>
      </c>
      <c r="C80" s="13">
        <v>1</v>
      </c>
      <c r="D80" s="13">
        <v>13</v>
      </c>
      <c r="E80" s="10" t="s">
        <v>175</v>
      </c>
      <c r="F80" s="14">
        <v>850</v>
      </c>
      <c r="G80" s="58">
        <v>57.6</v>
      </c>
      <c r="H80" s="58"/>
      <c r="I80" s="58">
        <v>25.9</v>
      </c>
      <c r="J80" s="58"/>
      <c r="K80" s="58">
        <f>G80+I80</f>
        <v>83.5</v>
      </c>
      <c r="L80" s="58"/>
    </row>
    <row r="81" spans="1:12" ht="24" hidden="1" x14ac:dyDescent="0.2">
      <c r="A81" s="1"/>
      <c r="B81" s="47" t="s">
        <v>115</v>
      </c>
      <c r="C81" s="13">
        <v>1</v>
      </c>
      <c r="D81" s="13">
        <v>13</v>
      </c>
      <c r="E81" s="66" t="s">
        <v>176</v>
      </c>
      <c r="F81" s="14"/>
      <c r="G81" s="15">
        <f>G82</f>
        <v>0</v>
      </c>
      <c r="H81" s="15"/>
      <c r="I81" s="15">
        <f t="shared" ref="I81:I82" si="29">I82</f>
        <v>0</v>
      </c>
      <c r="J81" s="15"/>
      <c r="K81" s="15">
        <f t="shared" ref="K81:K82" si="30">K82</f>
        <v>0</v>
      </c>
      <c r="L81" s="15"/>
    </row>
    <row r="82" spans="1:12" ht="24" hidden="1" x14ac:dyDescent="0.2">
      <c r="A82" s="1"/>
      <c r="B82" s="18" t="s">
        <v>68</v>
      </c>
      <c r="C82" s="13">
        <v>1</v>
      </c>
      <c r="D82" s="13">
        <v>13</v>
      </c>
      <c r="E82" s="66" t="s">
        <v>176</v>
      </c>
      <c r="F82" s="14">
        <v>200</v>
      </c>
      <c r="G82" s="15">
        <f>G83</f>
        <v>0</v>
      </c>
      <c r="H82" s="15"/>
      <c r="I82" s="15">
        <f t="shared" si="29"/>
        <v>0</v>
      </c>
      <c r="J82" s="15"/>
      <c r="K82" s="15">
        <f t="shared" si="30"/>
        <v>0</v>
      </c>
      <c r="L82" s="15"/>
    </row>
    <row r="83" spans="1:12" ht="24" hidden="1" x14ac:dyDescent="0.2">
      <c r="A83" s="1"/>
      <c r="B83" s="18" t="s">
        <v>16</v>
      </c>
      <c r="C83" s="13">
        <v>1</v>
      </c>
      <c r="D83" s="13">
        <v>13</v>
      </c>
      <c r="E83" s="66" t="s">
        <v>176</v>
      </c>
      <c r="F83" s="14">
        <v>240</v>
      </c>
      <c r="G83" s="15">
        <v>0</v>
      </c>
      <c r="H83" s="15"/>
      <c r="I83" s="15"/>
      <c r="J83" s="15"/>
      <c r="K83" s="15">
        <v>0</v>
      </c>
      <c r="L83" s="15"/>
    </row>
    <row r="84" spans="1:12" ht="24" x14ac:dyDescent="0.2">
      <c r="A84" s="1"/>
      <c r="B84" s="17" t="s">
        <v>149</v>
      </c>
      <c r="C84" s="13">
        <v>1</v>
      </c>
      <c r="D84" s="13">
        <v>13</v>
      </c>
      <c r="E84" s="10" t="s">
        <v>81</v>
      </c>
      <c r="F84" s="14"/>
      <c r="G84" s="15">
        <f>G85</f>
        <v>489.8</v>
      </c>
      <c r="H84" s="15"/>
      <c r="I84" s="15">
        <f t="shared" ref="I84:K84" si="31">I86</f>
        <v>-0.1</v>
      </c>
      <c r="J84" s="15"/>
      <c r="K84" s="15">
        <f t="shared" si="31"/>
        <v>489.7</v>
      </c>
      <c r="L84" s="15"/>
    </row>
    <row r="85" spans="1:12" x14ac:dyDescent="0.2">
      <c r="A85" s="1"/>
      <c r="B85" s="16" t="s">
        <v>260</v>
      </c>
      <c r="C85" s="13">
        <v>1</v>
      </c>
      <c r="D85" s="13">
        <v>13</v>
      </c>
      <c r="E85" s="10" t="s">
        <v>304</v>
      </c>
      <c r="F85" s="14"/>
      <c r="G85" s="15">
        <f>G86</f>
        <v>489.8</v>
      </c>
      <c r="H85" s="15"/>
      <c r="I85" s="15">
        <f t="shared" ref="I85:K85" si="32">I86</f>
        <v>-0.1</v>
      </c>
      <c r="J85" s="15"/>
      <c r="K85" s="15">
        <f t="shared" si="32"/>
        <v>489.7</v>
      </c>
      <c r="L85" s="15"/>
    </row>
    <row r="86" spans="1:12" ht="34.5" customHeight="1" x14ac:dyDescent="0.2">
      <c r="A86" s="1"/>
      <c r="B86" s="17" t="s">
        <v>274</v>
      </c>
      <c r="C86" s="13">
        <v>1</v>
      </c>
      <c r="D86" s="13">
        <v>13</v>
      </c>
      <c r="E86" s="10" t="s">
        <v>223</v>
      </c>
      <c r="F86" s="14"/>
      <c r="G86" s="15">
        <f>G87+G90</f>
        <v>489.8</v>
      </c>
      <c r="H86" s="15"/>
      <c r="I86" s="15">
        <f t="shared" ref="I86:K86" si="33">I87+I90</f>
        <v>-0.1</v>
      </c>
      <c r="J86" s="15"/>
      <c r="K86" s="15">
        <f t="shared" si="33"/>
        <v>489.7</v>
      </c>
      <c r="L86" s="15"/>
    </row>
    <row r="87" spans="1:12" ht="48" x14ac:dyDescent="0.2">
      <c r="A87" s="1"/>
      <c r="B87" s="17" t="s">
        <v>61</v>
      </c>
      <c r="C87" s="13">
        <v>1</v>
      </c>
      <c r="D87" s="13">
        <v>13</v>
      </c>
      <c r="E87" s="10" t="s">
        <v>177</v>
      </c>
      <c r="F87" s="14"/>
      <c r="G87" s="15">
        <f>G88</f>
        <v>19.8</v>
      </c>
      <c r="H87" s="15"/>
      <c r="I87" s="15">
        <f t="shared" ref="I87:I88" si="34">I88</f>
        <v>-0.1</v>
      </c>
      <c r="J87" s="15"/>
      <c r="K87" s="15">
        <f t="shared" ref="K87:K88" si="35">K88</f>
        <v>19.7</v>
      </c>
      <c r="L87" s="15"/>
    </row>
    <row r="88" spans="1:12" x14ac:dyDescent="0.2">
      <c r="A88" s="1"/>
      <c r="B88" s="17" t="s">
        <v>54</v>
      </c>
      <c r="C88" s="13">
        <v>1</v>
      </c>
      <c r="D88" s="13">
        <v>13</v>
      </c>
      <c r="E88" s="10" t="s">
        <v>177</v>
      </c>
      <c r="F88" s="14">
        <v>500</v>
      </c>
      <c r="G88" s="15">
        <f>G89</f>
        <v>19.8</v>
      </c>
      <c r="H88" s="15"/>
      <c r="I88" s="15">
        <f t="shared" si="34"/>
        <v>-0.1</v>
      </c>
      <c r="J88" s="15"/>
      <c r="K88" s="15">
        <f t="shared" si="35"/>
        <v>19.7</v>
      </c>
      <c r="L88" s="15"/>
    </row>
    <row r="89" spans="1:12" x14ac:dyDescent="0.2">
      <c r="A89" s="1"/>
      <c r="B89" s="18" t="s">
        <v>55</v>
      </c>
      <c r="C89" s="13">
        <v>1</v>
      </c>
      <c r="D89" s="13">
        <v>13</v>
      </c>
      <c r="E89" s="10" t="s">
        <v>177</v>
      </c>
      <c r="F89" s="14">
        <v>540</v>
      </c>
      <c r="G89" s="15">
        <f>19.7+0.1</f>
        <v>19.8</v>
      </c>
      <c r="H89" s="15"/>
      <c r="I89" s="15">
        <v>-0.1</v>
      </c>
      <c r="J89" s="15"/>
      <c r="K89" s="15">
        <f>G89+I89</f>
        <v>19.7</v>
      </c>
      <c r="L89" s="15"/>
    </row>
    <row r="90" spans="1:12" x14ac:dyDescent="0.2">
      <c r="A90" s="1"/>
      <c r="B90" s="18" t="s">
        <v>266</v>
      </c>
      <c r="C90" s="13">
        <v>1</v>
      </c>
      <c r="D90" s="13">
        <v>13</v>
      </c>
      <c r="E90" s="10" t="s">
        <v>178</v>
      </c>
      <c r="F90" s="14"/>
      <c r="G90" s="15">
        <f>G91+G93</f>
        <v>470</v>
      </c>
      <c r="H90" s="15"/>
      <c r="I90" s="15">
        <f t="shared" ref="I90:K90" si="36">I91+I93</f>
        <v>0</v>
      </c>
      <c r="J90" s="15"/>
      <c r="K90" s="15">
        <f t="shared" si="36"/>
        <v>470</v>
      </c>
      <c r="L90" s="15"/>
    </row>
    <row r="91" spans="1:12" ht="24" x14ac:dyDescent="0.2">
      <c r="A91" s="1"/>
      <c r="B91" s="18" t="s">
        <v>68</v>
      </c>
      <c r="C91" s="13">
        <v>1</v>
      </c>
      <c r="D91" s="13">
        <v>13</v>
      </c>
      <c r="E91" s="10" t="s">
        <v>178</v>
      </c>
      <c r="F91" s="14">
        <v>200</v>
      </c>
      <c r="G91" s="15">
        <f>G92</f>
        <v>470</v>
      </c>
      <c r="H91" s="15"/>
      <c r="I91" s="15">
        <f t="shared" ref="I91" si="37">I92</f>
        <v>0</v>
      </c>
      <c r="J91" s="15"/>
      <c r="K91" s="15">
        <f t="shared" ref="K91" si="38">K92</f>
        <v>470</v>
      </c>
      <c r="L91" s="15"/>
    </row>
    <row r="92" spans="1:12" ht="24" x14ac:dyDescent="0.2">
      <c r="A92" s="1"/>
      <c r="B92" s="18" t="s">
        <v>16</v>
      </c>
      <c r="C92" s="13">
        <v>1</v>
      </c>
      <c r="D92" s="13">
        <v>13</v>
      </c>
      <c r="E92" s="10" t="s">
        <v>178</v>
      </c>
      <c r="F92" s="14">
        <v>240</v>
      </c>
      <c r="G92" s="15">
        <f>362+78+30</f>
        <v>470</v>
      </c>
      <c r="H92" s="15"/>
      <c r="I92" s="15"/>
      <c r="J92" s="15"/>
      <c r="K92" s="15">
        <f>G92+I92</f>
        <v>470</v>
      </c>
      <c r="L92" s="15"/>
    </row>
    <row r="93" spans="1:12" hidden="1" x14ac:dyDescent="0.2">
      <c r="A93" s="1"/>
      <c r="B93" s="18" t="s">
        <v>18</v>
      </c>
      <c r="C93" s="13">
        <v>1</v>
      </c>
      <c r="D93" s="13">
        <v>13</v>
      </c>
      <c r="E93" s="10" t="s">
        <v>178</v>
      </c>
      <c r="F93" s="14">
        <v>800</v>
      </c>
      <c r="G93" s="15">
        <f>G94</f>
        <v>0</v>
      </c>
      <c r="H93" s="15"/>
      <c r="I93" s="15">
        <f t="shared" ref="I93:K93" si="39">I94</f>
        <v>0</v>
      </c>
      <c r="J93" s="15"/>
      <c r="K93" s="15">
        <f t="shared" si="39"/>
        <v>0</v>
      </c>
      <c r="L93" s="15"/>
    </row>
    <row r="94" spans="1:12" s="2" customFormat="1" hidden="1" x14ac:dyDescent="0.2">
      <c r="A94" s="1"/>
      <c r="B94" s="41" t="s">
        <v>72</v>
      </c>
      <c r="C94" s="42">
        <v>1</v>
      </c>
      <c r="D94" s="42">
        <v>13</v>
      </c>
      <c r="E94" s="10" t="s">
        <v>178</v>
      </c>
      <c r="F94" s="33">
        <v>830</v>
      </c>
      <c r="G94" s="15">
        <v>0</v>
      </c>
      <c r="H94" s="15"/>
      <c r="I94" s="15"/>
      <c r="J94" s="15"/>
      <c r="K94" s="15">
        <f>G94+I94</f>
        <v>0</v>
      </c>
      <c r="L94" s="15"/>
    </row>
    <row r="95" spans="1:12" hidden="1" x14ac:dyDescent="0.2">
      <c r="A95" s="1"/>
      <c r="B95" s="17" t="s">
        <v>301</v>
      </c>
      <c r="C95" s="37">
        <v>1</v>
      </c>
      <c r="D95" s="37">
        <v>13</v>
      </c>
      <c r="E95" s="46" t="s">
        <v>63</v>
      </c>
      <c r="F95" s="14"/>
      <c r="G95" s="40">
        <f>G96</f>
        <v>0</v>
      </c>
      <c r="H95" s="40"/>
      <c r="I95" s="40">
        <f t="shared" ref="I95" si="40">I96</f>
        <v>0</v>
      </c>
      <c r="J95" s="40"/>
      <c r="K95" s="40">
        <f>K96</f>
        <v>0</v>
      </c>
      <c r="L95" s="40"/>
    </row>
    <row r="96" spans="1:12" hidden="1" x14ac:dyDescent="0.2">
      <c r="A96" s="1"/>
      <c r="B96" s="17" t="s">
        <v>73</v>
      </c>
      <c r="C96" s="13">
        <v>1</v>
      </c>
      <c r="D96" s="13">
        <v>13</v>
      </c>
      <c r="E96" s="22" t="s">
        <v>179</v>
      </c>
      <c r="F96" s="14"/>
      <c r="G96" s="15">
        <f t="shared" ref="G96:K97" si="41">G97</f>
        <v>0</v>
      </c>
      <c r="H96" s="15"/>
      <c r="I96" s="15">
        <f t="shared" si="41"/>
        <v>0</v>
      </c>
      <c r="J96" s="15"/>
      <c r="K96" s="15">
        <f t="shared" si="41"/>
        <v>0</v>
      </c>
      <c r="L96" s="15"/>
    </row>
    <row r="97" spans="1:12" hidden="1" x14ac:dyDescent="0.2">
      <c r="A97" s="1"/>
      <c r="B97" s="17" t="s">
        <v>18</v>
      </c>
      <c r="C97" s="13">
        <v>1</v>
      </c>
      <c r="D97" s="13">
        <v>13</v>
      </c>
      <c r="E97" s="22" t="s">
        <v>179</v>
      </c>
      <c r="F97" s="14">
        <v>800</v>
      </c>
      <c r="G97" s="15">
        <f t="shared" si="41"/>
        <v>0</v>
      </c>
      <c r="H97" s="15"/>
      <c r="I97" s="15">
        <f t="shared" si="41"/>
        <v>0</v>
      </c>
      <c r="J97" s="15"/>
      <c r="K97" s="15">
        <f t="shared" si="41"/>
        <v>0</v>
      </c>
      <c r="L97" s="15"/>
    </row>
    <row r="98" spans="1:12" hidden="1" x14ac:dyDescent="0.2">
      <c r="A98" s="1"/>
      <c r="B98" s="30" t="s">
        <v>22</v>
      </c>
      <c r="C98" s="31">
        <v>1</v>
      </c>
      <c r="D98" s="31">
        <v>13</v>
      </c>
      <c r="E98" s="22" t="s">
        <v>179</v>
      </c>
      <c r="F98" s="33">
        <v>870</v>
      </c>
      <c r="G98" s="34"/>
      <c r="H98" s="34"/>
      <c r="I98" s="34"/>
      <c r="J98" s="34"/>
      <c r="K98" s="34">
        <v>0</v>
      </c>
      <c r="L98" s="34"/>
    </row>
    <row r="99" spans="1:12" x14ac:dyDescent="0.2">
      <c r="A99" s="1"/>
      <c r="B99" s="20" t="s">
        <v>25</v>
      </c>
      <c r="C99" s="13">
        <v>2</v>
      </c>
      <c r="D99" s="10" t="s">
        <v>26</v>
      </c>
      <c r="E99" s="10"/>
      <c r="F99" s="14"/>
      <c r="G99" s="15">
        <f t="shared" ref="G99:L104" si="42">G100</f>
        <v>1927.6</v>
      </c>
      <c r="H99" s="15">
        <f t="shared" si="42"/>
        <v>1927.6</v>
      </c>
      <c r="I99" s="15">
        <f t="shared" si="42"/>
        <v>0</v>
      </c>
      <c r="J99" s="15">
        <f t="shared" si="42"/>
        <v>0</v>
      </c>
      <c r="K99" s="15">
        <f t="shared" si="42"/>
        <v>1927.6</v>
      </c>
      <c r="L99" s="15">
        <f t="shared" si="42"/>
        <v>1927.6</v>
      </c>
    </row>
    <row r="100" spans="1:12" x14ac:dyDescent="0.2">
      <c r="A100" s="1"/>
      <c r="B100" s="17" t="s">
        <v>27</v>
      </c>
      <c r="C100" s="13">
        <v>2</v>
      </c>
      <c r="D100" s="13">
        <v>3</v>
      </c>
      <c r="E100" s="21"/>
      <c r="F100" s="14"/>
      <c r="G100" s="15">
        <f t="shared" si="42"/>
        <v>1927.6</v>
      </c>
      <c r="H100" s="15">
        <f t="shared" si="42"/>
        <v>1927.6</v>
      </c>
      <c r="I100" s="15">
        <f t="shared" si="42"/>
        <v>0</v>
      </c>
      <c r="J100" s="15">
        <f t="shared" si="42"/>
        <v>0</v>
      </c>
      <c r="K100" s="15">
        <f t="shared" si="42"/>
        <v>1927.6</v>
      </c>
      <c r="L100" s="15">
        <f t="shared" si="42"/>
        <v>1927.6</v>
      </c>
    </row>
    <row r="101" spans="1:12" x14ac:dyDescent="0.2">
      <c r="A101" s="1"/>
      <c r="B101" s="17" t="s">
        <v>301</v>
      </c>
      <c r="C101" s="13">
        <v>2</v>
      </c>
      <c r="D101" s="13">
        <v>3</v>
      </c>
      <c r="E101" s="22" t="s">
        <v>63</v>
      </c>
      <c r="F101" s="14" t="s">
        <v>8</v>
      </c>
      <c r="G101" s="15">
        <f>G102</f>
        <v>1927.6</v>
      </c>
      <c r="H101" s="15">
        <f t="shared" si="42"/>
        <v>1927.6</v>
      </c>
      <c r="I101" s="15">
        <f t="shared" si="42"/>
        <v>0</v>
      </c>
      <c r="J101" s="15">
        <f t="shared" si="42"/>
        <v>0</v>
      </c>
      <c r="K101" s="15">
        <f t="shared" ref="K101:K102" si="43">K102</f>
        <v>1927.6</v>
      </c>
      <c r="L101" s="15">
        <f t="shared" si="42"/>
        <v>1927.6</v>
      </c>
    </row>
    <row r="102" spans="1:12" ht="21.75" customHeight="1" x14ac:dyDescent="0.2">
      <c r="A102" s="1"/>
      <c r="B102" s="17" t="s">
        <v>87</v>
      </c>
      <c r="C102" s="13">
        <v>2</v>
      </c>
      <c r="D102" s="13">
        <v>3</v>
      </c>
      <c r="E102" s="22" t="s">
        <v>224</v>
      </c>
      <c r="F102" s="14"/>
      <c r="G102" s="15">
        <f>G103</f>
        <v>1927.6</v>
      </c>
      <c r="H102" s="15">
        <f t="shared" si="42"/>
        <v>1927.6</v>
      </c>
      <c r="I102" s="15">
        <f t="shared" si="42"/>
        <v>0</v>
      </c>
      <c r="J102" s="15">
        <f t="shared" si="42"/>
        <v>0</v>
      </c>
      <c r="K102" s="15">
        <f t="shared" si="43"/>
        <v>1927.6</v>
      </c>
      <c r="L102" s="15">
        <f t="shared" si="42"/>
        <v>1927.6</v>
      </c>
    </row>
    <row r="103" spans="1:12" s="2" customFormat="1" ht="25.5" customHeight="1" x14ac:dyDescent="0.2">
      <c r="A103" s="1"/>
      <c r="B103" s="17" t="s">
        <v>142</v>
      </c>
      <c r="C103" s="13">
        <v>2</v>
      </c>
      <c r="D103" s="13">
        <v>3</v>
      </c>
      <c r="E103" s="22" t="s">
        <v>180</v>
      </c>
      <c r="F103" s="14"/>
      <c r="G103" s="15">
        <f>G104+G106</f>
        <v>1927.6</v>
      </c>
      <c r="H103" s="15">
        <f t="shared" ref="H103:I103" si="44">H104+H106</f>
        <v>1927.6</v>
      </c>
      <c r="I103" s="15">
        <f t="shared" si="44"/>
        <v>0</v>
      </c>
      <c r="J103" s="15">
        <f t="shared" ref="J103:L103" si="45">J104+J106</f>
        <v>0</v>
      </c>
      <c r="K103" s="15">
        <f>K104+K106</f>
        <v>1927.6</v>
      </c>
      <c r="L103" s="15">
        <f t="shared" si="45"/>
        <v>1927.6</v>
      </c>
    </row>
    <row r="104" spans="1:12" s="2" customFormat="1" ht="50.25" customHeight="1" x14ac:dyDescent="0.2">
      <c r="A104" s="1"/>
      <c r="B104" s="18" t="s">
        <v>10</v>
      </c>
      <c r="C104" s="13">
        <v>2</v>
      </c>
      <c r="D104" s="13">
        <v>3</v>
      </c>
      <c r="E104" s="22" t="s">
        <v>180</v>
      </c>
      <c r="F104" s="14">
        <v>100</v>
      </c>
      <c r="G104" s="15">
        <f t="shared" si="42"/>
        <v>1698.7</v>
      </c>
      <c r="H104" s="15">
        <f t="shared" si="42"/>
        <v>1698.7</v>
      </c>
      <c r="I104" s="15">
        <f t="shared" si="42"/>
        <v>0</v>
      </c>
      <c r="J104" s="15">
        <f t="shared" si="42"/>
        <v>0</v>
      </c>
      <c r="K104" s="15">
        <f t="shared" si="42"/>
        <v>1698.7</v>
      </c>
      <c r="L104" s="15">
        <f t="shared" si="42"/>
        <v>1698.7</v>
      </c>
    </row>
    <row r="105" spans="1:12" s="2" customFormat="1" ht="21.75" customHeight="1" x14ac:dyDescent="0.2">
      <c r="A105" s="1"/>
      <c r="B105" s="18" t="s">
        <v>12</v>
      </c>
      <c r="C105" s="13">
        <v>2</v>
      </c>
      <c r="D105" s="13">
        <v>3</v>
      </c>
      <c r="E105" s="22" t="s">
        <v>180</v>
      </c>
      <c r="F105" s="14">
        <v>120</v>
      </c>
      <c r="G105" s="15">
        <v>1698.7</v>
      </c>
      <c r="H105" s="15">
        <f>G105</f>
        <v>1698.7</v>
      </c>
      <c r="I105" s="15"/>
      <c r="J105" s="15">
        <f>I105</f>
        <v>0</v>
      </c>
      <c r="K105" s="15">
        <f>G105+I105</f>
        <v>1698.7</v>
      </c>
      <c r="L105" s="15">
        <f>K105</f>
        <v>1698.7</v>
      </c>
    </row>
    <row r="106" spans="1:12" s="2" customFormat="1" ht="23.25" customHeight="1" x14ac:dyDescent="0.2">
      <c r="A106" s="1"/>
      <c r="B106" s="18" t="s">
        <v>68</v>
      </c>
      <c r="C106" s="13">
        <v>2</v>
      </c>
      <c r="D106" s="13">
        <v>3</v>
      </c>
      <c r="E106" s="22" t="s">
        <v>180</v>
      </c>
      <c r="F106" s="14">
        <v>200</v>
      </c>
      <c r="G106" s="15">
        <f>G107</f>
        <v>228.89999999999998</v>
      </c>
      <c r="H106" s="15">
        <f t="shared" ref="H106:L106" si="46">H107</f>
        <v>228.89999999999998</v>
      </c>
      <c r="I106" s="15">
        <f t="shared" si="46"/>
        <v>0</v>
      </c>
      <c r="J106" s="15">
        <f t="shared" si="46"/>
        <v>0</v>
      </c>
      <c r="K106" s="15">
        <f>K107</f>
        <v>228.89999999999998</v>
      </c>
      <c r="L106" s="15">
        <f t="shared" si="46"/>
        <v>228.89999999999998</v>
      </c>
    </row>
    <row r="107" spans="1:12" ht="24" x14ac:dyDescent="0.2">
      <c r="A107" s="1"/>
      <c r="B107" s="18" t="s">
        <v>16</v>
      </c>
      <c r="C107" s="13">
        <v>2</v>
      </c>
      <c r="D107" s="13">
        <v>3</v>
      </c>
      <c r="E107" s="22" t="s">
        <v>180</v>
      </c>
      <c r="F107" s="14">
        <v>240</v>
      </c>
      <c r="G107" s="15">
        <f>163.1+65.8</f>
        <v>228.89999999999998</v>
      </c>
      <c r="H107" s="15">
        <f>G107</f>
        <v>228.89999999999998</v>
      </c>
      <c r="I107" s="15"/>
      <c r="J107" s="15">
        <f>I107</f>
        <v>0</v>
      </c>
      <c r="K107" s="15">
        <f>G107+I107</f>
        <v>228.89999999999998</v>
      </c>
      <c r="L107" s="15">
        <f>K107</f>
        <v>228.89999999999998</v>
      </c>
    </row>
    <row r="108" spans="1:12" ht="24" x14ac:dyDescent="0.2">
      <c r="A108" s="1"/>
      <c r="B108" s="20" t="s">
        <v>28</v>
      </c>
      <c r="C108" s="13">
        <v>3</v>
      </c>
      <c r="D108" s="10" t="s">
        <v>26</v>
      </c>
      <c r="E108" s="10"/>
      <c r="F108" s="14" t="s">
        <v>8</v>
      </c>
      <c r="G108" s="15">
        <f>G109+G116+G129</f>
        <v>225.70000000000002</v>
      </c>
      <c r="H108" s="15">
        <f t="shared" ref="H108:I108" si="47">H109+H116+H129</f>
        <v>115</v>
      </c>
      <c r="I108" s="15">
        <f t="shared" si="47"/>
        <v>0</v>
      </c>
      <c r="J108" s="15">
        <f t="shared" ref="J108:L108" si="48">J109+J116+J129</f>
        <v>0</v>
      </c>
      <c r="K108" s="15">
        <f>K109+K116+K129</f>
        <v>225.70000000000002</v>
      </c>
      <c r="L108" s="15">
        <f t="shared" si="48"/>
        <v>115</v>
      </c>
    </row>
    <row r="109" spans="1:12" x14ac:dyDescent="0.2">
      <c r="A109" s="1"/>
      <c r="B109" s="20" t="s">
        <v>29</v>
      </c>
      <c r="C109" s="13">
        <v>3</v>
      </c>
      <c r="D109" s="13">
        <v>4</v>
      </c>
      <c r="E109" s="10"/>
      <c r="F109" s="14" t="s">
        <v>8</v>
      </c>
      <c r="G109" s="15">
        <f>G110</f>
        <v>115</v>
      </c>
      <c r="H109" s="15">
        <f t="shared" ref="H109:L109" si="49">H110</f>
        <v>115</v>
      </c>
      <c r="I109" s="15">
        <f t="shared" si="49"/>
        <v>0</v>
      </c>
      <c r="J109" s="15">
        <f t="shared" si="49"/>
        <v>0</v>
      </c>
      <c r="K109" s="15">
        <f>K110</f>
        <v>115</v>
      </c>
      <c r="L109" s="15">
        <f t="shared" si="49"/>
        <v>115</v>
      </c>
    </row>
    <row r="110" spans="1:12" ht="24" x14ac:dyDescent="0.2">
      <c r="A110" s="1"/>
      <c r="B110" s="16" t="s">
        <v>268</v>
      </c>
      <c r="C110" s="13">
        <v>3</v>
      </c>
      <c r="D110" s="13">
        <v>4</v>
      </c>
      <c r="E110" s="10" t="s">
        <v>79</v>
      </c>
      <c r="F110" s="14"/>
      <c r="G110" s="15">
        <f t="shared" ref="G110:L114" si="50">G111</f>
        <v>115</v>
      </c>
      <c r="H110" s="15">
        <f t="shared" si="50"/>
        <v>115</v>
      </c>
      <c r="I110" s="15">
        <f t="shared" si="50"/>
        <v>0</v>
      </c>
      <c r="J110" s="15">
        <f t="shared" si="50"/>
        <v>0</v>
      </c>
      <c r="K110" s="15">
        <f t="shared" si="50"/>
        <v>115</v>
      </c>
      <c r="L110" s="15">
        <f t="shared" si="50"/>
        <v>115</v>
      </c>
    </row>
    <row r="111" spans="1:12" x14ac:dyDescent="0.2">
      <c r="A111" s="1"/>
      <c r="B111" s="16" t="s">
        <v>260</v>
      </c>
      <c r="C111" s="13">
        <v>3</v>
      </c>
      <c r="D111" s="13">
        <v>4</v>
      </c>
      <c r="E111" s="10" t="s">
        <v>218</v>
      </c>
      <c r="F111" s="14"/>
      <c r="G111" s="15">
        <f>G112</f>
        <v>115</v>
      </c>
      <c r="H111" s="15">
        <f t="shared" si="50"/>
        <v>115</v>
      </c>
      <c r="I111" s="15">
        <f t="shared" si="50"/>
        <v>0</v>
      </c>
      <c r="J111" s="15">
        <f t="shared" si="50"/>
        <v>0</v>
      </c>
      <c r="K111" s="15">
        <f t="shared" ref="K111:K112" si="51">K112</f>
        <v>115</v>
      </c>
      <c r="L111" s="15">
        <f t="shared" si="50"/>
        <v>115</v>
      </c>
    </row>
    <row r="112" spans="1:12" ht="24" x14ac:dyDescent="0.2">
      <c r="A112" s="1"/>
      <c r="B112" s="16" t="s">
        <v>269</v>
      </c>
      <c r="C112" s="13">
        <v>3</v>
      </c>
      <c r="D112" s="13">
        <v>4</v>
      </c>
      <c r="E112" s="10" t="s">
        <v>217</v>
      </c>
      <c r="F112" s="14"/>
      <c r="G112" s="15">
        <f>G113</f>
        <v>115</v>
      </c>
      <c r="H112" s="15">
        <f t="shared" si="50"/>
        <v>115</v>
      </c>
      <c r="I112" s="15">
        <f t="shared" si="50"/>
        <v>0</v>
      </c>
      <c r="J112" s="15">
        <f t="shared" si="50"/>
        <v>0</v>
      </c>
      <c r="K112" s="15">
        <f t="shared" si="51"/>
        <v>115</v>
      </c>
      <c r="L112" s="15">
        <f t="shared" si="50"/>
        <v>115</v>
      </c>
    </row>
    <row r="113" spans="1:12" ht="68.25" customHeight="1" x14ac:dyDescent="0.2">
      <c r="A113" s="1"/>
      <c r="B113" s="59" t="s">
        <v>64</v>
      </c>
      <c r="C113" s="13">
        <v>3</v>
      </c>
      <c r="D113" s="13">
        <v>4</v>
      </c>
      <c r="E113" s="10" t="s">
        <v>181</v>
      </c>
      <c r="F113" s="14"/>
      <c r="G113" s="15">
        <f t="shared" si="50"/>
        <v>115</v>
      </c>
      <c r="H113" s="15">
        <f t="shared" si="50"/>
        <v>115</v>
      </c>
      <c r="I113" s="15">
        <f t="shared" si="50"/>
        <v>0</v>
      </c>
      <c r="J113" s="15">
        <f t="shared" si="50"/>
        <v>0</v>
      </c>
      <c r="K113" s="15">
        <f t="shared" si="50"/>
        <v>115</v>
      </c>
      <c r="L113" s="15">
        <f t="shared" si="50"/>
        <v>115</v>
      </c>
    </row>
    <row r="114" spans="1:12" ht="24" x14ac:dyDescent="0.2">
      <c r="A114" s="1"/>
      <c r="B114" s="18" t="s">
        <v>68</v>
      </c>
      <c r="C114" s="13">
        <v>3</v>
      </c>
      <c r="D114" s="13">
        <v>4</v>
      </c>
      <c r="E114" s="10" t="s">
        <v>181</v>
      </c>
      <c r="F114" s="14">
        <v>200</v>
      </c>
      <c r="G114" s="15">
        <f t="shared" si="50"/>
        <v>115</v>
      </c>
      <c r="H114" s="15">
        <f t="shared" si="50"/>
        <v>115</v>
      </c>
      <c r="I114" s="15">
        <f t="shared" si="50"/>
        <v>0</v>
      </c>
      <c r="J114" s="15">
        <f t="shared" si="50"/>
        <v>0</v>
      </c>
      <c r="K114" s="15">
        <f t="shared" si="50"/>
        <v>115</v>
      </c>
      <c r="L114" s="15">
        <f t="shared" si="50"/>
        <v>115</v>
      </c>
    </row>
    <row r="115" spans="1:12" ht="24" x14ac:dyDescent="0.2">
      <c r="A115" s="1"/>
      <c r="B115" s="18" t="s">
        <v>16</v>
      </c>
      <c r="C115" s="13">
        <v>3</v>
      </c>
      <c r="D115" s="13">
        <v>4</v>
      </c>
      <c r="E115" s="10" t="s">
        <v>181</v>
      </c>
      <c r="F115" s="14">
        <v>240</v>
      </c>
      <c r="G115" s="15">
        <v>115</v>
      </c>
      <c r="H115" s="15">
        <f>G115</f>
        <v>115</v>
      </c>
      <c r="I115" s="15"/>
      <c r="J115" s="15">
        <f>I115</f>
        <v>0</v>
      </c>
      <c r="K115" s="15">
        <f>G115+I115</f>
        <v>115</v>
      </c>
      <c r="L115" s="15">
        <f>K115</f>
        <v>115</v>
      </c>
    </row>
    <row r="116" spans="1:12" ht="24" x14ac:dyDescent="0.2">
      <c r="A116" s="1"/>
      <c r="B116" s="20" t="s">
        <v>130</v>
      </c>
      <c r="C116" s="13">
        <v>3</v>
      </c>
      <c r="D116" s="13">
        <v>10</v>
      </c>
      <c r="E116" s="10"/>
      <c r="F116" s="14" t="s">
        <v>8</v>
      </c>
      <c r="G116" s="15">
        <f>G117</f>
        <v>91.9</v>
      </c>
      <c r="H116" s="15"/>
      <c r="I116" s="15">
        <f t="shared" ref="I116:I117" si="52">I117</f>
        <v>0</v>
      </c>
      <c r="J116" s="15"/>
      <c r="K116" s="15">
        <f t="shared" ref="K116:K117" si="53">K117</f>
        <v>91.9</v>
      </c>
      <c r="L116" s="15"/>
    </row>
    <row r="117" spans="1:12" ht="48" x14ac:dyDescent="0.2">
      <c r="A117" s="1"/>
      <c r="B117" s="16" t="s">
        <v>282</v>
      </c>
      <c r="C117" s="13">
        <v>3</v>
      </c>
      <c r="D117" s="13">
        <v>10</v>
      </c>
      <c r="E117" s="10" t="s">
        <v>90</v>
      </c>
      <c r="F117" s="14" t="s">
        <v>8</v>
      </c>
      <c r="G117" s="15">
        <f>G118</f>
        <v>91.9</v>
      </c>
      <c r="H117" s="15"/>
      <c r="I117" s="15">
        <f t="shared" si="52"/>
        <v>0</v>
      </c>
      <c r="J117" s="15"/>
      <c r="K117" s="15">
        <f t="shared" si="53"/>
        <v>91.9</v>
      </c>
      <c r="L117" s="15"/>
    </row>
    <row r="118" spans="1:12" x14ac:dyDescent="0.2">
      <c r="A118" s="1"/>
      <c r="B118" s="17" t="s">
        <v>260</v>
      </c>
      <c r="C118" s="13">
        <v>3</v>
      </c>
      <c r="D118" s="13">
        <v>10</v>
      </c>
      <c r="E118" s="10" t="s">
        <v>220</v>
      </c>
      <c r="F118" s="14"/>
      <c r="G118" s="15">
        <f>G119+G125</f>
        <v>91.9</v>
      </c>
      <c r="H118" s="15"/>
      <c r="I118" s="15">
        <f t="shared" ref="I118" si="54">I119+I125</f>
        <v>0</v>
      </c>
      <c r="J118" s="15"/>
      <c r="K118" s="15">
        <f>K119+K125</f>
        <v>91.9</v>
      </c>
      <c r="L118" s="15"/>
    </row>
    <row r="119" spans="1:12" ht="36" x14ac:dyDescent="0.2">
      <c r="A119" s="1"/>
      <c r="B119" s="17" t="s">
        <v>283</v>
      </c>
      <c r="C119" s="37">
        <v>3</v>
      </c>
      <c r="D119" s="37">
        <v>10</v>
      </c>
      <c r="E119" s="38" t="s">
        <v>221</v>
      </c>
      <c r="F119" s="39"/>
      <c r="G119" s="40">
        <f>G120+G123</f>
        <v>30.4</v>
      </c>
      <c r="H119" s="40"/>
      <c r="I119" s="40">
        <f t="shared" ref="I119:K119" si="55">I120+I123</f>
        <v>0</v>
      </c>
      <c r="J119" s="40"/>
      <c r="K119" s="40">
        <f t="shared" si="55"/>
        <v>30.4</v>
      </c>
      <c r="L119" s="40"/>
    </row>
    <row r="120" spans="1:12" hidden="1" x14ac:dyDescent="0.2">
      <c r="A120" s="1"/>
      <c r="B120" s="17" t="s">
        <v>286</v>
      </c>
      <c r="C120" s="13">
        <v>3</v>
      </c>
      <c r="D120" s="13">
        <v>10</v>
      </c>
      <c r="E120" s="32" t="s">
        <v>174</v>
      </c>
      <c r="F120" s="14"/>
      <c r="G120" s="15">
        <f>G121</f>
        <v>0</v>
      </c>
      <c r="H120" s="15"/>
      <c r="I120" s="15">
        <f t="shared" ref="I120:I121" si="56">I121</f>
        <v>0</v>
      </c>
      <c r="J120" s="15"/>
      <c r="K120" s="15">
        <f t="shared" ref="K120:K121" si="57">K121</f>
        <v>0</v>
      </c>
      <c r="L120" s="15"/>
    </row>
    <row r="121" spans="1:12" hidden="1" x14ac:dyDescent="0.2">
      <c r="A121" s="1"/>
      <c r="B121" s="20" t="s">
        <v>51</v>
      </c>
      <c r="C121" s="13">
        <v>3</v>
      </c>
      <c r="D121" s="13">
        <v>10</v>
      </c>
      <c r="E121" s="32" t="s">
        <v>174</v>
      </c>
      <c r="F121" s="14">
        <v>300</v>
      </c>
      <c r="G121" s="15">
        <f>G122</f>
        <v>0</v>
      </c>
      <c r="H121" s="15"/>
      <c r="I121" s="15">
        <f t="shared" si="56"/>
        <v>0</v>
      </c>
      <c r="J121" s="15"/>
      <c r="K121" s="15">
        <f t="shared" si="57"/>
        <v>0</v>
      </c>
      <c r="L121" s="15"/>
    </row>
    <row r="122" spans="1:12" x14ac:dyDescent="0.2">
      <c r="A122" s="1"/>
      <c r="B122" s="35" t="s">
        <v>75</v>
      </c>
      <c r="C122" s="31">
        <v>3</v>
      </c>
      <c r="D122" s="31">
        <v>10</v>
      </c>
      <c r="E122" s="32" t="s">
        <v>174</v>
      </c>
      <c r="F122" s="33">
        <v>360</v>
      </c>
      <c r="G122" s="34"/>
      <c r="H122" s="34"/>
      <c r="I122" s="34"/>
      <c r="J122" s="34"/>
      <c r="K122" s="34"/>
      <c r="L122" s="34"/>
    </row>
    <row r="123" spans="1:12" ht="24" x14ac:dyDescent="0.2">
      <c r="A123" s="1"/>
      <c r="B123" s="18" t="s">
        <v>68</v>
      </c>
      <c r="C123" s="13">
        <v>3</v>
      </c>
      <c r="D123" s="13">
        <v>10</v>
      </c>
      <c r="E123" s="10" t="s">
        <v>325</v>
      </c>
      <c r="F123" s="14">
        <v>200</v>
      </c>
      <c r="G123" s="15">
        <f t="shared" ref="G123:K123" si="58">G124</f>
        <v>30.4</v>
      </c>
      <c r="H123" s="15"/>
      <c r="I123" s="15">
        <f t="shared" si="58"/>
        <v>0</v>
      </c>
      <c r="J123" s="15"/>
      <c r="K123" s="15">
        <f t="shared" si="58"/>
        <v>30.4</v>
      </c>
      <c r="L123" s="15"/>
    </row>
    <row r="124" spans="1:12" ht="24" x14ac:dyDescent="0.2">
      <c r="A124" s="1"/>
      <c r="B124" s="18" t="s">
        <v>16</v>
      </c>
      <c r="C124" s="13">
        <v>3</v>
      </c>
      <c r="D124" s="13">
        <v>10</v>
      </c>
      <c r="E124" s="38" t="s">
        <v>325</v>
      </c>
      <c r="F124" s="14">
        <v>240</v>
      </c>
      <c r="G124" s="15">
        <v>30.4</v>
      </c>
      <c r="H124" s="15"/>
      <c r="I124" s="15"/>
      <c r="J124" s="15"/>
      <c r="K124" s="15">
        <f>G124+I124</f>
        <v>30.4</v>
      </c>
      <c r="L124" s="15"/>
    </row>
    <row r="125" spans="1:12" ht="36" x14ac:dyDescent="0.2">
      <c r="A125" s="1"/>
      <c r="B125" s="20" t="s">
        <v>284</v>
      </c>
      <c r="C125" s="13">
        <v>3</v>
      </c>
      <c r="D125" s="13">
        <v>10</v>
      </c>
      <c r="E125" s="32" t="s">
        <v>226</v>
      </c>
      <c r="F125" s="14"/>
      <c r="G125" s="15">
        <f>G126</f>
        <v>61.5</v>
      </c>
      <c r="H125" s="15"/>
      <c r="I125" s="15">
        <f t="shared" ref="I125:I126" si="59">I126</f>
        <v>0</v>
      </c>
      <c r="J125" s="15"/>
      <c r="K125" s="15">
        <f t="shared" ref="K125:K126" si="60">K126</f>
        <v>61.5</v>
      </c>
      <c r="L125" s="15"/>
    </row>
    <row r="126" spans="1:12" ht="36" customHeight="1" x14ac:dyDescent="0.2">
      <c r="A126" s="1"/>
      <c r="B126" s="17" t="s">
        <v>285</v>
      </c>
      <c r="C126" s="13">
        <v>3</v>
      </c>
      <c r="D126" s="13">
        <v>10</v>
      </c>
      <c r="E126" s="10" t="s">
        <v>324</v>
      </c>
      <c r="F126" s="14"/>
      <c r="G126" s="15">
        <f>G127</f>
        <v>61.5</v>
      </c>
      <c r="H126" s="15"/>
      <c r="I126" s="15">
        <f t="shared" si="59"/>
        <v>0</v>
      </c>
      <c r="J126" s="15"/>
      <c r="K126" s="15">
        <f t="shared" si="60"/>
        <v>61.5</v>
      </c>
      <c r="L126" s="15"/>
    </row>
    <row r="127" spans="1:12" ht="24" x14ac:dyDescent="0.2">
      <c r="A127" s="1"/>
      <c r="B127" s="18" t="s">
        <v>68</v>
      </c>
      <c r="C127" s="13">
        <v>3</v>
      </c>
      <c r="D127" s="13">
        <v>10</v>
      </c>
      <c r="E127" s="10" t="s">
        <v>324</v>
      </c>
      <c r="F127" s="14">
        <v>200</v>
      </c>
      <c r="G127" s="15">
        <f t="shared" ref="G127:K127" si="61">G128</f>
        <v>61.5</v>
      </c>
      <c r="H127" s="15"/>
      <c r="I127" s="15">
        <f t="shared" si="61"/>
        <v>0</v>
      </c>
      <c r="J127" s="15"/>
      <c r="K127" s="15">
        <f t="shared" si="61"/>
        <v>61.5</v>
      </c>
      <c r="L127" s="15"/>
    </row>
    <row r="128" spans="1:12" ht="24" x14ac:dyDescent="0.2">
      <c r="A128" s="1"/>
      <c r="B128" s="18" t="s">
        <v>16</v>
      </c>
      <c r="C128" s="13">
        <v>3</v>
      </c>
      <c r="D128" s="13">
        <v>10</v>
      </c>
      <c r="E128" s="10" t="s">
        <v>324</v>
      </c>
      <c r="F128" s="14">
        <v>240</v>
      </c>
      <c r="G128" s="15">
        <v>61.5</v>
      </c>
      <c r="H128" s="15"/>
      <c r="I128" s="15"/>
      <c r="J128" s="15"/>
      <c r="K128" s="15">
        <f>G128+I128</f>
        <v>61.5</v>
      </c>
      <c r="L128" s="15"/>
    </row>
    <row r="129" spans="1:12" s="2" customFormat="1" ht="24" x14ac:dyDescent="0.2">
      <c r="A129" s="1"/>
      <c r="B129" s="18" t="s">
        <v>59</v>
      </c>
      <c r="C129" s="13">
        <v>3</v>
      </c>
      <c r="D129" s="13">
        <v>14</v>
      </c>
      <c r="E129" s="10"/>
      <c r="F129" s="14"/>
      <c r="G129" s="15">
        <f>G130</f>
        <v>18.8</v>
      </c>
      <c r="H129" s="15"/>
      <c r="I129" s="15">
        <f t="shared" ref="I129:I130" si="62">I130</f>
        <v>0</v>
      </c>
      <c r="J129" s="15"/>
      <c r="K129" s="15">
        <f t="shared" ref="K129:K130" si="63">K130</f>
        <v>18.8</v>
      </c>
      <c r="L129" s="15"/>
    </row>
    <row r="130" spans="1:12" s="2" customFormat="1" ht="36" x14ac:dyDescent="0.2">
      <c r="A130" s="1"/>
      <c r="B130" s="59" t="s">
        <v>276</v>
      </c>
      <c r="C130" s="13">
        <v>3</v>
      </c>
      <c r="D130" s="13">
        <v>14</v>
      </c>
      <c r="E130" s="10" t="s">
        <v>89</v>
      </c>
      <c r="F130" s="14"/>
      <c r="G130" s="15">
        <f>G131</f>
        <v>18.8</v>
      </c>
      <c r="H130" s="15"/>
      <c r="I130" s="15">
        <f t="shared" si="62"/>
        <v>0</v>
      </c>
      <c r="J130" s="15"/>
      <c r="K130" s="15">
        <f t="shared" si="63"/>
        <v>18.8</v>
      </c>
      <c r="L130" s="15"/>
    </row>
    <row r="131" spans="1:12" s="2" customFormat="1" ht="12" customHeight="1" x14ac:dyDescent="0.2">
      <c r="A131" s="1"/>
      <c r="B131" s="17" t="s">
        <v>260</v>
      </c>
      <c r="C131" s="13">
        <v>3</v>
      </c>
      <c r="D131" s="13">
        <v>14</v>
      </c>
      <c r="E131" s="10" t="s">
        <v>225</v>
      </c>
      <c r="F131" s="14"/>
      <c r="G131" s="15">
        <f>G132+G143</f>
        <v>18.8</v>
      </c>
      <c r="H131" s="15"/>
      <c r="I131" s="15">
        <f t="shared" ref="I131" si="64">I132+I143</f>
        <v>0</v>
      </c>
      <c r="J131" s="15"/>
      <c r="K131" s="15">
        <f>K132+K143</f>
        <v>18.8</v>
      </c>
      <c r="L131" s="15"/>
    </row>
    <row r="132" spans="1:12" s="2" customFormat="1" ht="24" x14ac:dyDescent="0.2">
      <c r="A132" s="1"/>
      <c r="B132" s="23" t="s">
        <v>277</v>
      </c>
      <c r="C132" s="13">
        <v>3</v>
      </c>
      <c r="D132" s="13">
        <v>14</v>
      </c>
      <c r="E132" s="10" t="s">
        <v>227</v>
      </c>
      <c r="F132" s="14"/>
      <c r="G132" s="15">
        <f>G133+G138</f>
        <v>18.8</v>
      </c>
      <c r="H132" s="15"/>
      <c r="I132" s="15">
        <f t="shared" ref="I132" si="65">I133+I138</f>
        <v>0</v>
      </c>
      <c r="J132" s="15"/>
      <c r="K132" s="15">
        <f>K133+K138</f>
        <v>18.8</v>
      </c>
      <c r="L132" s="15"/>
    </row>
    <row r="133" spans="1:12" x14ac:dyDescent="0.2">
      <c r="A133" s="1"/>
      <c r="B133" s="23" t="s">
        <v>278</v>
      </c>
      <c r="C133" s="13">
        <v>3</v>
      </c>
      <c r="D133" s="13">
        <v>14</v>
      </c>
      <c r="E133" s="10" t="s">
        <v>182</v>
      </c>
      <c r="F133" s="14"/>
      <c r="G133" s="15">
        <f>G134</f>
        <v>15</v>
      </c>
      <c r="H133" s="15"/>
      <c r="I133" s="15">
        <f t="shared" ref="I133:K133" si="66">I134</f>
        <v>0</v>
      </c>
      <c r="J133" s="15"/>
      <c r="K133" s="15">
        <f t="shared" si="66"/>
        <v>15</v>
      </c>
      <c r="L133" s="15"/>
    </row>
    <row r="134" spans="1:12" s="2" customFormat="1" ht="50.25" customHeight="1" x14ac:dyDescent="0.2">
      <c r="A134" s="1"/>
      <c r="B134" s="18" t="s">
        <v>10</v>
      </c>
      <c r="C134" s="13">
        <v>3</v>
      </c>
      <c r="D134" s="13">
        <v>14</v>
      </c>
      <c r="E134" s="10" t="s">
        <v>182</v>
      </c>
      <c r="F134" s="14">
        <v>100</v>
      </c>
      <c r="G134" s="15">
        <f t="shared" ref="G134:K134" si="67">G135</f>
        <v>15</v>
      </c>
      <c r="H134" s="15"/>
      <c r="I134" s="15">
        <f t="shared" si="67"/>
        <v>0</v>
      </c>
      <c r="J134" s="15"/>
      <c r="K134" s="15">
        <f t="shared" si="67"/>
        <v>15</v>
      </c>
      <c r="L134" s="15"/>
    </row>
    <row r="135" spans="1:12" s="2" customFormat="1" ht="21.75" customHeight="1" x14ac:dyDescent="0.2">
      <c r="A135" s="1"/>
      <c r="B135" s="18" t="s">
        <v>12</v>
      </c>
      <c r="C135" s="13">
        <v>3</v>
      </c>
      <c r="D135" s="13">
        <v>14</v>
      </c>
      <c r="E135" s="10" t="s">
        <v>182</v>
      </c>
      <c r="F135" s="14">
        <v>120</v>
      </c>
      <c r="G135" s="15">
        <v>15</v>
      </c>
      <c r="H135" s="15"/>
      <c r="I135" s="15"/>
      <c r="J135" s="15"/>
      <c r="K135" s="15">
        <f>G135+I135</f>
        <v>15</v>
      </c>
      <c r="L135" s="15"/>
    </row>
    <row r="136" spans="1:12" ht="24" hidden="1" x14ac:dyDescent="0.2">
      <c r="A136" s="1"/>
      <c r="B136" s="18" t="s">
        <v>68</v>
      </c>
      <c r="C136" s="13">
        <v>3</v>
      </c>
      <c r="D136" s="13">
        <v>14</v>
      </c>
      <c r="E136" s="10" t="s">
        <v>182</v>
      </c>
      <c r="F136" s="14">
        <v>200</v>
      </c>
      <c r="G136" s="15">
        <f t="shared" ref="G136:K136" si="68">G137</f>
        <v>0</v>
      </c>
      <c r="H136" s="15"/>
      <c r="I136" s="15">
        <f t="shared" si="68"/>
        <v>0</v>
      </c>
      <c r="J136" s="15"/>
      <c r="K136" s="15">
        <f t="shared" si="68"/>
        <v>0</v>
      </c>
      <c r="L136" s="15"/>
    </row>
    <row r="137" spans="1:12" ht="24" hidden="1" x14ac:dyDescent="0.2">
      <c r="A137" s="1"/>
      <c r="B137" s="18" t="s">
        <v>16</v>
      </c>
      <c r="C137" s="13">
        <v>3</v>
      </c>
      <c r="D137" s="13">
        <v>14</v>
      </c>
      <c r="E137" s="10" t="s">
        <v>182</v>
      </c>
      <c r="F137" s="14">
        <v>240</v>
      </c>
      <c r="G137" s="15">
        <v>0</v>
      </c>
      <c r="H137" s="15"/>
      <c r="I137" s="15"/>
      <c r="J137" s="15"/>
      <c r="K137" s="15">
        <f>G137+I137</f>
        <v>0</v>
      </c>
      <c r="L137" s="15"/>
    </row>
    <row r="138" spans="1:12" ht="24" x14ac:dyDescent="0.2">
      <c r="A138" s="1"/>
      <c r="B138" s="18" t="s">
        <v>279</v>
      </c>
      <c r="C138" s="13">
        <v>3</v>
      </c>
      <c r="D138" s="13">
        <v>14</v>
      </c>
      <c r="E138" s="10" t="s">
        <v>183</v>
      </c>
      <c r="F138" s="14"/>
      <c r="G138" s="15">
        <f>G139</f>
        <v>3.8</v>
      </c>
      <c r="H138" s="15"/>
      <c r="I138" s="15">
        <f t="shared" ref="I138:K138" si="69">I139</f>
        <v>0</v>
      </c>
      <c r="J138" s="15"/>
      <c r="K138" s="15">
        <f t="shared" si="69"/>
        <v>3.8</v>
      </c>
      <c r="L138" s="15"/>
    </row>
    <row r="139" spans="1:12" s="2" customFormat="1" ht="50.25" customHeight="1" x14ac:dyDescent="0.2">
      <c r="A139" s="1"/>
      <c r="B139" s="18" t="s">
        <v>10</v>
      </c>
      <c r="C139" s="13">
        <v>3</v>
      </c>
      <c r="D139" s="13">
        <v>14</v>
      </c>
      <c r="E139" s="10" t="s">
        <v>183</v>
      </c>
      <c r="F139" s="14">
        <v>100</v>
      </c>
      <c r="G139" s="15">
        <f t="shared" ref="G139:K139" si="70">G140</f>
        <v>3.8</v>
      </c>
      <c r="H139" s="15"/>
      <c r="I139" s="15">
        <f t="shared" si="70"/>
        <v>0</v>
      </c>
      <c r="J139" s="15"/>
      <c r="K139" s="15">
        <f t="shared" si="70"/>
        <v>3.8</v>
      </c>
      <c r="L139" s="15"/>
    </row>
    <row r="140" spans="1:12" s="2" customFormat="1" ht="21.75" customHeight="1" x14ac:dyDescent="0.2">
      <c r="A140" s="1"/>
      <c r="B140" s="18" t="s">
        <v>12</v>
      </c>
      <c r="C140" s="13">
        <v>3</v>
      </c>
      <c r="D140" s="13">
        <v>14</v>
      </c>
      <c r="E140" s="10" t="s">
        <v>183</v>
      </c>
      <c r="F140" s="14">
        <v>120</v>
      </c>
      <c r="G140" s="15">
        <v>3.8</v>
      </c>
      <c r="H140" s="15"/>
      <c r="I140" s="15"/>
      <c r="J140" s="15"/>
      <c r="K140" s="15">
        <f>G140+I140</f>
        <v>3.8</v>
      </c>
      <c r="L140" s="15"/>
    </row>
    <row r="141" spans="1:12" ht="24" hidden="1" x14ac:dyDescent="0.2">
      <c r="A141" s="1"/>
      <c r="B141" s="18" t="s">
        <v>68</v>
      </c>
      <c r="C141" s="13">
        <v>3</v>
      </c>
      <c r="D141" s="13">
        <v>14</v>
      </c>
      <c r="E141" s="10" t="s">
        <v>183</v>
      </c>
      <c r="F141" s="14">
        <v>200</v>
      </c>
      <c r="G141" s="15">
        <f>G142</f>
        <v>0</v>
      </c>
      <c r="H141" s="15"/>
      <c r="I141" s="15">
        <f t="shared" ref="I141" si="71">I142</f>
        <v>0</v>
      </c>
      <c r="J141" s="15"/>
      <c r="K141" s="15">
        <f t="shared" ref="K141" si="72">K142</f>
        <v>0</v>
      </c>
      <c r="L141" s="15"/>
    </row>
    <row r="142" spans="1:12" ht="24" hidden="1" x14ac:dyDescent="0.2">
      <c r="A142" s="1"/>
      <c r="B142" s="18" t="s">
        <v>16</v>
      </c>
      <c r="C142" s="13">
        <v>3</v>
      </c>
      <c r="D142" s="13">
        <v>14</v>
      </c>
      <c r="E142" s="10" t="s">
        <v>183</v>
      </c>
      <c r="F142" s="14">
        <v>240</v>
      </c>
      <c r="G142" s="15">
        <v>0</v>
      </c>
      <c r="H142" s="15"/>
      <c r="I142" s="15"/>
      <c r="J142" s="15"/>
      <c r="K142" s="15">
        <f>K143+K148</f>
        <v>0</v>
      </c>
      <c r="L142" s="15"/>
    </row>
    <row r="143" spans="1:12" ht="36" hidden="1" x14ac:dyDescent="0.2">
      <c r="A143" s="1"/>
      <c r="B143" s="18" t="s">
        <v>305</v>
      </c>
      <c r="C143" s="13">
        <v>3</v>
      </c>
      <c r="D143" s="13">
        <v>14</v>
      </c>
      <c r="E143" s="10" t="s">
        <v>230</v>
      </c>
      <c r="F143" s="14"/>
      <c r="G143" s="15">
        <f>G144+G147+G150</f>
        <v>0</v>
      </c>
      <c r="H143" s="15"/>
      <c r="I143" s="15">
        <f t="shared" ref="I143:K143" si="73">I144+I147+I150</f>
        <v>0</v>
      </c>
      <c r="J143" s="15"/>
      <c r="K143" s="15">
        <f t="shared" si="73"/>
        <v>0</v>
      </c>
      <c r="L143" s="15"/>
    </row>
    <row r="144" spans="1:12" ht="24" hidden="1" x14ac:dyDescent="0.2">
      <c r="A144" s="1"/>
      <c r="B144" s="18" t="s">
        <v>118</v>
      </c>
      <c r="C144" s="13">
        <v>3</v>
      </c>
      <c r="D144" s="13">
        <v>14</v>
      </c>
      <c r="E144" s="66" t="s">
        <v>232</v>
      </c>
      <c r="F144" s="14"/>
      <c r="G144" s="15">
        <f>G145</f>
        <v>0</v>
      </c>
      <c r="H144" s="15"/>
      <c r="I144" s="15">
        <f t="shared" ref="I144:I145" si="74">I145</f>
        <v>0</v>
      </c>
      <c r="J144" s="15"/>
      <c r="K144" s="15">
        <f t="shared" ref="K144:K145" si="75">K145</f>
        <v>0</v>
      </c>
      <c r="L144" s="15"/>
    </row>
    <row r="145" spans="1:12" ht="24" hidden="1" x14ac:dyDescent="0.2">
      <c r="A145" s="1"/>
      <c r="B145" s="18" t="s">
        <v>68</v>
      </c>
      <c r="C145" s="13">
        <v>3</v>
      </c>
      <c r="D145" s="13">
        <v>14</v>
      </c>
      <c r="E145" s="66" t="s">
        <v>232</v>
      </c>
      <c r="F145" s="14">
        <v>200</v>
      </c>
      <c r="G145" s="15">
        <f>G146</f>
        <v>0</v>
      </c>
      <c r="H145" s="15"/>
      <c r="I145" s="15">
        <f t="shared" si="74"/>
        <v>0</v>
      </c>
      <c r="J145" s="15"/>
      <c r="K145" s="15">
        <f t="shared" si="75"/>
        <v>0</v>
      </c>
      <c r="L145" s="15"/>
    </row>
    <row r="146" spans="1:12" ht="24" hidden="1" x14ac:dyDescent="0.2">
      <c r="A146" s="1"/>
      <c r="B146" s="18" t="s">
        <v>16</v>
      </c>
      <c r="C146" s="13">
        <v>3</v>
      </c>
      <c r="D146" s="13">
        <v>14</v>
      </c>
      <c r="E146" s="66" t="s">
        <v>232</v>
      </c>
      <c r="F146" s="14">
        <v>240</v>
      </c>
      <c r="G146" s="15">
        <v>0</v>
      </c>
      <c r="H146" s="15"/>
      <c r="I146" s="15"/>
      <c r="J146" s="15"/>
      <c r="K146" s="15">
        <v>0</v>
      </c>
      <c r="L146" s="15"/>
    </row>
    <row r="147" spans="1:12" ht="36" hidden="1" x14ac:dyDescent="0.2">
      <c r="A147" s="1"/>
      <c r="B147" s="18" t="s">
        <v>113</v>
      </c>
      <c r="C147" s="13">
        <v>3</v>
      </c>
      <c r="D147" s="13">
        <v>14</v>
      </c>
      <c r="E147" s="66" t="s">
        <v>231</v>
      </c>
      <c r="F147" s="14"/>
      <c r="G147" s="15">
        <f>G148</f>
        <v>0</v>
      </c>
      <c r="H147" s="15"/>
      <c r="I147" s="15">
        <f t="shared" ref="I147:I148" si="76">I148</f>
        <v>0</v>
      </c>
      <c r="J147" s="15"/>
      <c r="K147" s="15">
        <f t="shared" ref="K147:K148" si="77">K148</f>
        <v>0</v>
      </c>
      <c r="L147" s="15"/>
    </row>
    <row r="148" spans="1:12" ht="24" hidden="1" x14ac:dyDescent="0.2">
      <c r="A148" s="1"/>
      <c r="B148" s="18" t="s">
        <v>68</v>
      </c>
      <c r="C148" s="13">
        <v>3</v>
      </c>
      <c r="D148" s="13">
        <v>14</v>
      </c>
      <c r="E148" s="66" t="s">
        <v>231</v>
      </c>
      <c r="F148" s="14">
        <v>200</v>
      </c>
      <c r="G148" s="15">
        <f>G149</f>
        <v>0</v>
      </c>
      <c r="H148" s="15"/>
      <c r="I148" s="15">
        <f t="shared" si="76"/>
        <v>0</v>
      </c>
      <c r="J148" s="15"/>
      <c r="K148" s="15">
        <f t="shared" si="77"/>
        <v>0</v>
      </c>
      <c r="L148" s="15"/>
    </row>
    <row r="149" spans="1:12" ht="24" hidden="1" x14ac:dyDescent="0.2">
      <c r="A149" s="1"/>
      <c r="B149" s="18" t="s">
        <v>16</v>
      </c>
      <c r="C149" s="13">
        <v>3</v>
      </c>
      <c r="D149" s="13">
        <v>14</v>
      </c>
      <c r="E149" s="66" t="s">
        <v>231</v>
      </c>
      <c r="F149" s="14">
        <v>240</v>
      </c>
      <c r="G149" s="15">
        <v>0</v>
      </c>
      <c r="H149" s="15"/>
      <c r="I149" s="15"/>
      <c r="J149" s="15"/>
      <c r="K149" s="15">
        <v>0</v>
      </c>
      <c r="L149" s="15"/>
    </row>
    <row r="150" spans="1:12" hidden="1" x14ac:dyDescent="0.2">
      <c r="A150" s="1"/>
      <c r="B150" s="18" t="s">
        <v>263</v>
      </c>
      <c r="C150" s="13">
        <v>3</v>
      </c>
      <c r="D150" s="13">
        <v>14</v>
      </c>
      <c r="E150" s="10" t="s">
        <v>184</v>
      </c>
      <c r="F150" s="14"/>
      <c r="G150" s="15">
        <f>G151</f>
        <v>0</v>
      </c>
      <c r="H150" s="15"/>
      <c r="I150" s="15">
        <f t="shared" ref="I150:I151" si="78">I151</f>
        <v>0</v>
      </c>
      <c r="J150" s="15"/>
      <c r="K150" s="15">
        <f t="shared" ref="K150:K151" si="79">K151</f>
        <v>0</v>
      </c>
      <c r="L150" s="15"/>
    </row>
    <row r="151" spans="1:12" ht="24" hidden="1" x14ac:dyDescent="0.2">
      <c r="A151" s="1"/>
      <c r="B151" s="18" t="s">
        <v>68</v>
      </c>
      <c r="C151" s="13">
        <v>3</v>
      </c>
      <c r="D151" s="13">
        <v>14</v>
      </c>
      <c r="E151" s="10" t="s">
        <v>184</v>
      </c>
      <c r="F151" s="14">
        <v>200</v>
      </c>
      <c r="G151" s="15">
        <f>G152</f>
        <v>0</v>
      </c>
      <c r="H151" s="15"/>
      <c r="I151" s="15">
        <f t="shared" si="78"/>
        <v>0</v>
      </c>
      <c r="J151" s="15"/>
      <c r="K151" s="15">
        <f t="shared" si="79"/>
        <v>0</v>
      </c>
      <c r="L151" s="15"/>
    </row>
    <row r="152" spans="1:12" ht="24" hidden="1" x14ac:dyDescent="0.2">
      <c r="A152" s="1"/>
      <c r="B152" s="18" t="s">
        <v>16</v>
      </c>
      <c r="C152" s="13">
        <v>3</v>
      </c>
      <c r="D152" s="13">
        <v>14</v>
      </c>
      <c r="E152" s="10" t="s">
        <v>184</v>
      </c>
      <c r="F152" s="14">
        <v>240</v>
      </c>
      <c r="G152" s="15">
        <v>0</v>
      </c>
      <c r="H152" s="15"/>
      <c r="I152" s="15"/>
      <c r="J152" s="15"/>
      <c r="K152" s="15">
        <f>G152+I152</f>
        <v>0</v>
      </c>
      <c r="L152" s="15"/>
    </row>
    <row r="153" spans="1:12" x14ac:dyDescent="0.2">
      <c r="A153" s="1"/>
      <c r="B153" s="20" t="s">
        <v>30</v>
      </c>
      <c r="C153" s="10" t="s">
        <v>31</v>
      </c>
      <c r="D153" s="10" t="s">
        <v>26</v>
      </c>
      <c r="E153" s="10"/>
      <c r="F153" s="14" t="s">
        <v>8</v>
      </c>
      <c r="G153" s="15">
        <f>G154+G167+G173+G186+G220+G227</f>
        <v>29267.4</v>
      </c>
      <c r="H153" s="15"/>
      <c r="I153" s="15">
        <f>I154+I167+I173+I186+I220+I227</f>
        <v>-5.6</v>
      </c>
      <c r="J153" s="15"/>
      <c r="K153" s="15">
        <f t="shared" ref="K153" si="80">K154+K167+K173+K186+K220+K227</f>
        <v>29261.8</v>
      </c>
      <c r="L153" s="15"/>
    </row>
    <row r="154" spans="1:12" x14ac:dyDescent="0.2">
      <c r="A154" s="1"/>
      <c r="B154" s="20" t="s">
        <v>32</v>
      </c>
      <c r="C154" s="10" t="s">
        <v>31</v>
      </c>
      <c r="D154" s="10" t="s">
        <v>33</v>
      </c>
      <c r="E154" s="10"/>
      <c r="F154" s="14" t="s">
        <v>8</v>
      </c>
      <c r="G154" s="15">
        <f t="shared" ref="G154:K156" si="81">G155</f>
        <v>2129.5</v>
      </c>
      <c r="H154" s="15"/>
      <c r="I154" s="15">
        <f t="shared" si="81"/>
        <v>0</v>
      </c>
      <c r="J154" s="15"/>
      <c r="K154" s="15">
        <f t="shared" si="81"/>
        <v>2129.5</v>
      </c>
      <c r="L154" s="15"/>
    </row>
    <row r="155" spans="1:12" ht="24" x14ac:dyDescent="0.2">
      <c r="A155" s="1"/>
      <c r="B155" s="17" t="s">
        <v>287</v>
      </c>
      <c r="C155" s="10" t="s">
        <v>31</v>
      </c>
      <c r="D155" s="10" t="s">
        <v>33</v>
      </c>
      <c r="E155" s="10" t="s">
        <v>91</v>
      </c>
      <c r="F155" s="14"/>
      <c r="G155" s="15">
        <f t="shared" si="81"/>
        <v>2129.5</v>
      </c>
      <c r="H155" s="15"/>
      <c r="I155" s="15">
        <f t="shared" si="81"/>
        <v>0</v>
      </c>
      <c r="J155" s="15"/>
      <c r="K155" s="15">
        <f t="shared" si="81"/>
        <v>2129.5</v>
      </c>
      <c r="L155" s="15"/>
    </row>
    <row r="156" spans="1:12" x14ac:dyDescent="0.2">
      <c r="A156" s="1"/>
      <c r="B156" s="17" t="s">
        <v>260</v>
      </c>
      <c r="C156" s="10" t="s">
        <v>31</v>
      </c>
      <c r="D156" s="10" t="s">
        <v>33</v>
      </c>
      <c r="E156" s="10" t="s">
        <v>229</v>
      </c>
      <c r="F156" s="14"/>
      <c r="G156" s="15">
        <f>G157</f>
        <v>2129.5</v>
      </c>
      <c r="H156" s="15"/>
      <c r="I156" s="15">
        <f t="shared" si="81"/>
        <v>0</v>
      </c>
      <c r="J156" s="15"/>
      <c r="K156" s="15">
        <f>K157</f>
        <v>2129.5</v>
      </c>
      <c r="L156" s="15"/>
    </row>
    <row r="157" spans="1:12" ht="24" x14ac:dyDescent="0.2">
      <c r="A157" s="1"/>
      <c r="B157" s="17" t="s">
        <v>288</v>
      </c>
      <c r="C157" s="10" t="s">
        <v>31</v>
      </c>
      <c r="D157" s="10" t="s">
        <v>33</v>
      </c>
      <c r="E157" s="24" t="s">
        <v>228</v>
      </c>
      <c r="F157" s="14"/>
      <c r="G157" s="15">
        <f>G158+G164</f>
        <v>2129.5</v>
      </c>
      <c r="H157" s="15"/>
      <c r="I157" s="15">
        <f t="shared" ref="I157:K157" si="82">I158+I164</f>
        <v>0</v>
      </c>
      <c r="J157" s="15"/>
      <c r="K157" s="15">
        <f t="shared" si="82"/>
        <v>2129.5</v>
      </c>
      <c r="L157" s="15"/>
    </row>
    <row r="158" spans="1:12" x14ac:dyDescent="0.2">
      <c r="A158" s="1"/>
      <c r="B158" s="17" t="s">
        <v>289</v>
      </c>
      <c r="C158" s="10" t="s">
        <v>31</v>
      </c>
      <c r="D158" s="10" t="s">
        <v>33</v>
      </c>
      <c r="E158" s="24" t="s">
        <v>185</v>
      </c>
      <c r="F158" s="14"/>
      <c r="G158" s="15">
        <f>G159</f>
        <v>776.6</v>
      </c>
      <c r="H158" s="15"/>
      <c r="I158" s="15">
        <f t="shared" ref="I158" si="83">I159</f>
        <v>0</v>
      </c>
      <c r="J158" s="15"/>
      <c r="K158" s="15">
        <f>K159</f>
        <v>776.6</v>
      </c>
      <c r="L158" s="15"/>
    </row>
    <row r="159" spans="1:12" ht="48" x14ac:dyDescent="0.2">
      <c r="A159" s="1"/>
      <c r="B159" s="25" t="s">
        <v>10</v>
      </c>
      <c r="C159" s="10" t="s">
        <v>31</v>
      </c>
      <c r="D159" s="10" t="s">
        <v>33</v>
      </c>
      <c r="E159" s="24" t="s">
        <v>185</v>
      </c>
      <c r="F159" s="14">
        <v>100</v>
      </c>
      <c r="G159" s="15">
        <f t="shared" ref="G159:K159" si="84">G160</f>
        <v>776.6</v>
      </c>
      <c r="H159" s="15"/>
      <c r="I159" s="15">
        <f t="shared" si="84"/>
        <v>0</v>
      </c>
      <c r="J159" s="15"/>
      <c r="K159" s="15">
        <f t="shared" si="84"/>
        <v>776.6</v>
      </c>
      <c r="L159" s="15"/>
    </row>
    <row r="160" spans="1:12" x14ac:dyDescent="0.2">
      <c r="A160" s="1"/>
      <c r="B160" s="18" t="s">
        <v>71</v>
      </c>
      <c r="C160" s="13" t="s">
        <v>31</v>
      </c>
      <c r="D160" s="13" t="s">
        <v>33</v>
      </c>
      <c r="E160" s="24" t="s">
        <v>185</v>
      </c>
      <c r="F160" s="14">
        <v>110</v>
      </c>
      <c r="G160" s="15">
        <v>776.6</v>
      </c>
      <c r="H160" s="15"/>
      <c r="I160" s="15"/>
      <c r="J160" s="15"/>
      <c r="K160" s="15">
        <f>G160+I160</f>
        <v>776.6</v>
      </c>
      <c r="L160" s="15"/>
    </row>
    <row r="161" spans="1:12" ht="24" hidden="1" x14ac:dyDescent="0.2">
      <c r="A161" s="1"/>
      <c r="B161" s="17" t="s">
        <v>290</v>
      </c>
      <c r="C161" s="10" t="s">
        <v>31</v>
      </c>
      <c r="D161" s="10" t="s">
        <v>33</v>
      </c>
      <c r="E161" s="10" t="s">
        <v>186</v>
      </c>
      <c r="F161" s="14"/>
      <c r="G161" s="15">
        <f t="shared" ref="G161:K164" si="85">G162</f>
        <v>0</v>
      </c>
      <c r="H161" s="15"/>
      <c r="I161" s="15">
        <f t="shared" si="85"/>
        <v>0</v>
      </c>
      <c r="J161" s="15"/>
      <c r="K161" s="15">
        <f t="shared" si="85"/>
        <v>0</v>
      </c>
      <c r="L161" s="15"/>
    </row>
    <row r="162" spans="1:12" ht="48" hidden="1" x14ac:dyDescent="0.2">
      <c r="A162" s="1"/>
      <c r="B162" s="18" t="s">
        <v>10</v>
      </c>
      <c r="C162" s="10" t="s">
        <v>31</v>
      </c>
      <c r="D162" s="10" t="s">
        <v>33</v>
      </c>
      <c r="E162" s="10" t="s">
        <v>186</v>
      </c>
      <c r="F162" s="14">
        <v>100</v>
      </c>
      <c r="G162" s="15">
        <f>G163</f>
        <v>0</v>
      </c>
      <c r="H162" s="15"/>
      <c r="I162" s="15">
        <f t="shared" si="85"/>
        <v>0</v>
      </c>
      <c r="J162" s="15"/>
      <c r="K162" s="15">
        <f>K163</f>
        <v>0</v>
      </c>
      <c r="L162" s="15"/>
    </row>
    <row r="163" spans="1:12" hidden="1" x14ac:dyDescent="0.2">
      <c r="A163" s="1"/>
      <c r="B163" s="18" t="s">
        <v>71</v>
      </c>
      <c r="C163" s="10" t="s">
        <v>31</v>
      </c>
      <c r="D163" s="10" t="s">
        <v>33</v>
      </c>
      <c r="E163" s="10" t="s">
        <v>186</v>
      </c>
      <c r="F163" s="14">
        <v>110</v>
      </c>
      <c r="G163" s="15">
        <v>0</v>
      </c>
      <c r="H163" s="15"/>
      <c r="I163" s="15"/>
      <c r="J163" s="15"/>
      <c r="K163" s="15">
        <f>G163+I163</f>
        <v>0</v>
      </c>
      <c r="L163" s="15"/>
    </row>
    <row r="164" spans="1:12" x14ac:dyDescent="0.2">
      <c r="A164" s="1"/>
      <c r="B164" s="17" t="s">
        <v>266</v>
      </c>
      <c r="C164" s="10" t="s">
        <v>31</v>
      </c>
      <c r="D164" s="10" t="s">
        <v>33</v>
      </c>
      <c r="E164" s="24" t="s">
        <v>314</v>
      </c>
      <c r="F164" s="14"/>
      <c r="G164" s="15">
        <f t="shared" si="85"/>
        <v>1352.9</v>
      </c>
      <c r="H164" s="15"/>
      <c r="I164" s="15">
        <f t="shared" ref="I164" si="86">I165</f>
        <v>0</v>
      </c>
      <c r="J164" s="15"/>
      <c r="K164" s="15">
        <f>K165</f>
        <v>1352.9</v>
      </c>
      <c r="L164" s="15"/>
    </row>
    <row r="165" spans="1:12" ht="48" x14ac:dyDescent="0.2">
      <c r="A165" s="1"/>
      <c r="B165" s="25" t="s">
        <v>10</v>
      </c>
      <c r="C165" s="10" t="s">
        <v>31</v>
      </c>
      <c r="D165" s="10" t="s">
        <v>33</v>
      </c>
      <c r="E165" s="24" t="s">
        <v>314</v>
      </c>
      <c r="F165" s="14">
        <v>100</v>
      </c>
      <c r="G165" s="15">
        <f>G166</f>
        <v>1352.9</v>
      </c>
      <c r="H165" s="15"/>
      <c r="I165" s="15">
        <f t="shared" ref="I165:K165" si="87">I166</f>
        <v>0</v>
      </c>
      <c r="J165" s="15"/>
      <c r="K165" s="15">
        <f t="shared" si="87"/>
        <v>1352.9</v>
      </c>
      <c r="L165" s="15"/>
    </row>
    <row r="166" spans="1:12" x14ac:dyDescent="0.2">
      <c r="A166" s="1"/>
      <c r="B166" s="18" t="s">
        <v>71</v>
      </c>
      <c r="C166" s="13" t="s">
        <v>31</v>
      </c>
      <c r="D166" s="13" t="s">
        <v>33</v>
      </c>
      <c r="E166" s="24" t="s">
        <v>314</v>
      </c>
      <c r="F166" s="14">
        <v>110</v>
      </c>
      <c r="G166" s="15">
        <v>1352.9</v>
      </c>
      <c r="H166" s="15"/>
      <c r="I166" s="15"/>
      <c r="J166" s="15"/>
      <c r="K166" s="15">
        <f>G166+I166</f>
        <v>1352.9</v>
      </c>
      <c r="L166" s="15"/>
    </row>
    <row r="167" spans="1:12" hidden="1" x14ac:dyDescent="0.2">
      <c r="A167" s="1"/>
      <c r="B167" s="20" t="s">
        <v>158</v>
      </c>
      <c r="C167" s="10" t="s">
        <v>31</v>
      </c>
      <c r="D167" s="10" t="s">
        <v>41</v>
      </c>
      <c r="E167" s="10"/>
      <c r="F167" s="14" t="s">
        <v>8</v>
      </c>
      <c r="G167" s="15">
        <f>G168+G179</f>
        <v>0</v>
      </c>
      <c r="H167" s="15"/>
      <c r="I167" s="15">
        <f>I168+I179</f>
        <v>0</v>
      </c>
      <c r="J167" s="15"/>
      <c r="K167" s="15">
        <f>K168+K179</f>
        <v>0</v>
      </c>
      <c r="L167" s="15"/>
    </row>
    <row r="168" spans="1:12" s="2" customFormat="1" ht="42" hidden="1" customHeight="1" x14ac:dyDescent="0.2">
      <c r="B168" s="25" t="s">
        <v>264</v>
      </c>
      <c r="C168" s="38" t="s">
        <v>31</v>
      </c>
      <c r="D168" s="10" t="s">
        <v>41</v>
      </c>
      <c r="E168" s="46" t="s">
        <v>98</v>
      </c>
      <c r="F168" s="39"/>
      <c r="G168" s="40">
        <f>G169</f>
        <v>0</v>
      </c>
      <c r="H168" s="40"/>
      <c r="I168" s="40">
        <f t="shared" ref="I168:K171" si="88">I169</f>
        <v>0</v>
      </c>
      <c r="J168" s="40"/>
      <c r="K168" s="40">
        <f t="shared" si="88"/>
        <v>0</v>
      </c>
      <c r="L168" s="40"/>
    </row>
    <row r="169" spans="1:12" s="2" customFormat="1" ht="24" hidden="1" x14ac:dyDescent="0.2">
      <c r="B169" s="17" t="s">
        <v>265</v>
      </c>
      <c r="C169" s="38" t="s">
        <v>31</v>
      </c>
      <c r="D169" s="10" t="s">
        <v>41</v>
      </c>
      <c r="E169" s="22" t="s">
        <v>234</v>
      </c>
      <c r="F169" s="14"/>
      <c r="G169" s="15">
        <f>G170</f>
        <v>0</v>
      </c>
      <c r="H169" s="15"/>
      <c r="I169" s="15">
        <f t="shared" si="88"/>
        <v>0</v>
      </c>
      <c r="J169" s="15"/>
      <c r="K169" s="15">
        <f t="shared" si="88"/>
        <v>0</v>
      </c>
      <c r="L169" s="15"/>
    </row>
    <row r="170" spans="1:12" ht="24" hidden="1" x14ac:dyDescent="0.2">
      <c r="A170" s="1"/>
      <c r="B170" s="18" t="s">
        <v>157</v>
      </c>
      <c r="C170" s="38" t="s">
        <v>31</v>
      </c>
      <c r="D170" s="10" t="s">
        <v>41</v>
      </c>
      <c r="E170" s="66" t="s">
        <v>233</v>
      </c>
      <c r="F170" s="14"/>
      <c r="G170" s="15">
        <f>G171</f>
        <v>0</v>
      </c>
      <c r="H170" s="15"/>
      <c r="I170" s="15">
        <f t="shared" si="88"/>
        <v>0</v>
      </c>
      <c r="J170" s="15"/>
      <c r="K170" s="15">
        <f>K171</f>
        <v>0</v>
      </c>
      <c r="L170" s="15"/>
    </row>
    <row r="171" spans="1:12" ht="24" hidden="1" x14ac:dyDescent="0.2">
      <c r="A171" s="1"/>
      <c r="B171" s="18" t="s">
        <v>68</v>
      </c>
      <c r="C171" s="38" t="s">
        <v>31</v>
      </c>
      <c r="D171" s="10" t="s">
        <v>41</v>
      </c>
      <c r="E171" s="66" t="s">
        <v>233</v>
      </c>
      <c r="F171" s="14">
        <v>200</v>
      </c>
      <c r="G171" s="15">
        <f>G172</f>
        <v>0</v>
      </c>
      <c r="H171" s="15"/>
      <c r="I171" s="15">
        <f t="shared" si="88"/>
        <v>0</v>
      </c>
      <c r="J171" s="15"/>
      <c r="K171" s="15">
        <f>K172</f>
        <v>0</v>
      </c>
      <c r="L171" s="15"/>
    </row>
    <row r="172" spans="1:12" ht="24" hidden="1" x14ac:dyDescent="0.2">
      <c r="A172" s="1"/>
      <c r="B172" s="18" t="s">
        <v>16</v>
      </c>
      <c r="C172" s="38" t="s">
        <v>31</v>
      </c>
      <c r="D172" s="10" t="s">
        <v>41</v>
      </c>
      <c r="E172" s="66" t="s">
        <v>233</v>
      </c>
      <c r="F172" s="14">
        <v>240</v>
      </c>
      <c r="G172" s="15">
        <v>0</v>
      </c>
      <c r="H172" s="15"/>
      <c r="I172" s="15"/>
      <c r="J172" s="15"/>
      <c r="K172" s="15">
        <f>G172+I172</f>
        <v>0</v>
      </c>
      <c r="L172" s="15"/>
    </row>
    <row r="173" spans="1:12" x14ac:dyDescent="0.2">
      <c r="A173" s="1"/>
      <c r="B173" s="20" t="s">
        <v>34</v>
      </c>
      <c r="C173" s="10" t="s">
        <v>31</v>
      </c>
      <c r="D173" s="10" t="s">
        <v>35</v>
      </c>
      <c r="E173" s="10"/>
      <c r="F173" s="14" t="s">
        <v>8</v>
      </c>
      <c r="G173" s="15">
        <f t="shared" ref="G173:K178" si="89">G174</f>
        <v>1831</v>
      </c>
      <c r="H173" s="15"/>
      <c r="I173" s="15">
        <f t="shared" si="89"/>
        <v>0</v>
      </c>
      <c r="J173" s="15"/>
      <c r="K173" s="15">
        <f t="shared" si="89"/>
        <v>1831</v>
      </c>
      <c r="L173" s="15"/>
    </row>
    <row r="174" spans="1:12" ht="24" x14ac:dyDescent="0.2">
      <c r="A174" s="1"/>
      <c r="B174" s="17" t="s">
        <v>291</v>
      </c>
      <c r="C174" s="10" t="s">
        <v>31</v>
      </c>
      <c r="D174" s="10" t="s">
        <v>35</v>
      </c>
      <c r="E174" s="10" t="s">
        <v>92</v>
      </c>
      <c r="F174" s="14"/>
      <c r="G174" s="15">
        <f t="shared" si="89"/>
        <v>1831</v>
      </c>
      <c r="H174" s="15"/>
      <c r="I174" s="15">
        <f t="shared" si="89"/>
        <v>0</v>
      </c>
      <c r="J174" s="15"/>
      <c r="K174" s="15">
        <f t="shared" si="89"/>
        <v>1831</v>
      </c>
      <c r="L174" s="15"/>
    </row>
    <row r="175" spans="1:12" x14ac:dyDescent="0.2">
      <c r="A175" s="1"/>
      <c r="B175" s="17" t="s">
        <v>260</v>
      </c>
      <c r="C175" s="10" t="s">
        <v>31</v>
      </c>
      <c r="D175" s="10" t="s">
        <v>35</v>
      </c>
      <c r="E175" s="10" t="s">
        <v>238</v>
      </c>
      <c r="F175" s="14"/>
      <c r="G175" s="15">
        <f>G176</f>
        <v>1831</v>
      </c>
      <c r="H175" s="15"/>
      <c r="I175" s="15">
        <f t="shared" si="89"/>
        <v>0</v>
      </c>
      <c r="J175" s="15"/>
      <c r="K175" s="15">
        <f>K176</f>
        <v>1831</v>
      </c>
      <c r="L175" s="15"/>
    </row>
    <row r="176" spans="1:12" x14ac:dyDescent="0.2">
      <c r="A176" s="1"/>
      <c r="B176" s="17" t="s">
        <v>292</v>
      </c>
      <c r="C176" s="10" t="s">
        <v>31</v>
      </c>
      <c r="D176" s="10" t="s">
        <v>35</v>
      </c>
      <c r="E176" s="10" t="s">
        <v>237</v>
      </c>
      <c r="F176" s="14"/>
      <c r="G176" s="15">
        <f>G177+G181+G183</f>
        <v>1831</v>
      </c>
      <c r="H176" s="15"/>
      <c r="I176" s="15">
        <f t="shared" ref="I176" si="90">I177+I181+I183</f>
        <v>0</v>
      </c>
      <c r="J176" s="15"/>
      <c r="K176" s="15">
        <f>K177+K181+K183</f>
        <v>1831</v>
      </c>
      <c r="L176" s="15"/>
    </row>
    <row r="177" spans="1:12" hidden="1" x14ac:dyDescent="0.2">
      <c r="A177" s="1"/>
      <c r="B177" s="17" t="s">
        <v>65</v>
      </c>
      <c r="C177" s="10" t="s">
        <v>31</v>
      </c>
      <c r="D177" s="10" t="s">
        <v>35</v>
      </c>
      <c r="E177" s="66" t="s">
        <v>236</v>
      </c>
      <c r="F177" s="14"/>
      <c r="G177" s="15">
        <f>G178</f>
        <v>0</v>
      </c>
      <c r="H177" s="15"/>
      <c r="I177" s="15">
        <f t="shared" ref="I177" si="91">I178</f>
        <v>0</v>
      </c>
      <c r="J177" s="15"/>
      <c r="K177" s="15">
        <f>K178</f>
        <v>0</v>
      </c>
      <c r="L177" s="15"/>
    </row>
    <row r="178" spans="1:12" hidden="1" x14ac:dyDescent="0.2">
      <c r="A178" s="1"/>
      <c r="B178" s="18" t="s">
        <v>18</v>
      </c>
      <c r="C178" s="10" t="s">
        <v>31</v>
      </c>
      <c r="D178" s="10" t="s">
        <v>35</v>
      </c>
      <c r="E178" s="66" t="s">
        <v>236</v>
      </c>
      <c r="F178" s="14">
        <v>800</v>
      </c>
      <c r="G178" s="15">
        <f t="shared" si="89"/>
        <v>0</v>
      </c>
      <c r="H178" s="15"/>
      <c r="I178" s="15">
        <f t="shared" si="89"/>
        <v>0</v>
      </c>
      <c r="J178" s="15"/>
      <c r="K178" s="15">
        <f t="shared" si="89"/>
        <v>0</v>
      </c>
      <c r="L178" s="15"/>
    </row>
    <row r="179" spans="1:12" ht="36" hidden="1" x14ac:dyDescent="0.2">
      <c r="A179" s="1"/>
      <c r="B179" s="18" t="s">
        <v>69</v>
      </c>
      <c r="C179" s="10" t="s">
        <v>31</v>
      </c>
      <c r="D179" s="10" t="s">
        <v>35</v>
      </c>
      <c r="E179" s="66" t="s">
        <v>236</v>
      </c>
      <c r="F179" s="14">
        <v>810</v>
      </c>
      <c r="G179" s="15">
        <v>0</v>
      </c>
      <c r="H179" s="15"/>
      <c r="I179" s="15"/>
      <c r="J179" s="15"/>
      <c r="K179" s="15">
        <f>G179+I179</f>
        <v>0</v>
      </c>
      <c r="L179" s="15"/>
    </row>
    <row r="180" spans="1:12" ht="50.25" hidden="1" customHeight="1" x14ac:dyDescent="0.2">
      <c r="A180" s="1"/>
      <c r="B180" s="17" t="s">
        <v>61</v>
      </c>
      <c r="C180" s="10" t="s">
        <v>31</v>
      </c>
      <c r="D180" s="10" t="s">
        <v>35</v>
      </c>
      <c r="E180" s="66" t="s">
        <v>235</v>
      </c>
      <c r="F180" s="14"/>
      <c r="G180" s="15">
        <f>G181</f>
        <v>0</v>
      </c>
      <c r="H180" s="15"/>
      <c r="I180" s="15">
        <f t="shared" ref="I180:I181" si="92">I181</f>
        <v>0</v>
      </c>
      <c r="J180" s="15"/>
      <c r="K180" s="15">
        <f t="shared" ref="K180:K181" si="93">K181</f>
        <v>0</v>
      </c>
      <c r="L180" s="15"/>
    </row>
    <row r="181" spans="1:12" hidden="1" x14ac:dyDescent="0.2">
      <c r="A181" s="1"/>
      <c r="B181" s="17" t="s">
        <v>54</v>
      </c>
      <c r="C181" s="10" t="s">
        <v>31</v>
      </c>
      <c r="D181" s="10" t="s">
        <v>35</v>
      </c>
      <c r="E181" s="66" t="s">
        <v>235</v>
      </c>
      <c r="F181" s="14">
        <v>500</v>
      </c>
      <c r="G181" s="15">
        <f>G182</f>
        <v>0</v>
      </c>
      <c r="H181" s="15"/>
      <c r="I181" s="15">
        <f t="shared" si="92"/>
        <v>0</v>
      </c>
      <c r="J181" s="15"/>
      <c r="K181" s="15">
        <f t="shared" si="93"/>
        <v>0</v>
      </c>
      <c r="L181" s="15"/>
    </row>
    <row r="182" spans="1:12" hidden="1" x14ac:dyDescent="0.2">
      <c r="A182" s="1"/>
      <c r="B182" s="18" t="s">
        <v>55</v>
      </c>
      <c r="C182" s="10" t="s">
        <v>31</v>
      </c>
      <c r="D182" s="10" t="s">
        <v>35</v>
      </c>
      <c r="E182" s="66" t="s">
        <v>235</v>
      </c>
      <c r="F182" s="14">
        <v>540</v>
      </c>
      <c r="G182" s="15">
        <v>0</v>
      </c>
      <c r="H182" s="15"/>
      <c r="I182" s="15"/>
      <c r="J182" s="15"/>
      <c r="K182" s="15">
        <f>G182+I182</f>
        <v>0</v>
      </c>
      <c r="L182" s="15"/>
    </row>
    <row r="183" spans="1:12" x14ac:dyDescent="0.2">
      <c r="A183" s="1"/>
      <c r="B183" s="47" t="s">
        <v>266</v>
      </c>
      <c r="C183" s="38" t="s">
        <v>31</v>
      </c>
      <c r="D183" s="38" t="s">
        <v>35</v>
      </c>
      <c r="E183" s="32" t="s">
        <v>187</v>
      </c>
      <c r="F183" s="39"/>
      <c r="G183" s="40">
        <f>G184</f>
        <v>1831</v>
      </c>
      <c r="H183" s="40"/>
      <c r="I183" s="40">
        <f t="shared" ref="I183:I184" si="94">I184</f>
        <v>0</v>
      </c>
      <c r="J183" s="40"/>
      <c r="K183" s="40">
        <f t="shared" ref="K183:K184" si="95">K184</f>
        <v>1831</v>
      </c>
      <c r="L183" s="40"/>
    </row>
    <row r="184" spans="1:12" ht="24" x14ac:dyDescent="0.2">
      <c r="A184" s="1"/>
      <c r="B184" s="18" t="s">
        <v>68</v>
      </c>
      <c r="C184" s="10" t="s">
        <v>31</v>
      </c>
      <c r="D184" s="10" t="s">
        <v>35</v>
      </c>
      <c r="E184" s="32" t="s">
        <v>187</v>
      </c>
      <c r="F184" s="14">
        <v>200</v>
      </c>
      <c r="G184" s="15">
        <f>G185</f>
        <v>1831</v>
      </c>
      <c r="H184" s="15"/>
      <c r="I184" s="15">
        <f t="shared" si="94"/>
        <v>0</v>
      </c>
      <c r="J184" s="15"/>
      <c r="K184" s="15">
        <f t="shared" si="95"/>
        <v>1831</v>
      </c>
      <c r="L184" s="15"/>
    </row>
    <row r="185" spans="1:12" ht="24" x14ac:dyDescent="0.2">
      <c r="A185" s="1"/>
      <c r="B185" s="30" t="s">
        <v>16</v>
      </c>
      <c r="C185" s="10" t="s">
        <v>31</v>
      </c>
      <c r="D185" s="10" t="s">
        <v>35</v>
      </c>
      <c r="E185" s="32" t="s">
        <v>187</v>
      </c>
      <c r="F185" s="33">
        <v>240</v>
      </c>
      <c r="G185" s="34">
        <f>2031-200</f>
        <v>1831</v>
      </c>
      <c r="H185" s="34"/>
      <c r="I185" s="34"/>
      <c r="J185" s="34"/>
      <c r="K185" s="34">
        <f>G185+I185</f>
        <v>1831</v>
      </c>
      <c r="L185" s="34"/>
    </row>
    <row r="186" spans="1:12" x14ac:dyDescent="0.2">
      <c r="A186" s="1"/>
      <c r="B186" s="20" t="s">
        <v>36</v>
      </c>
      <c r="C186" s="10" t="s">
        <v>31</v>
      </c>
      <c r="D186" s="10" t="s">
        <v>37</v>
      </c>
      <c r="E186" s="10"/>
      <c r="F186" s="14" t="s">
        <v>8</v>
      </c>
      <c r="G186" s="15">
        <f>G187</f>
        <v>24140.7</v>
      </c>
      <c r="H186" s="15"/>
      <c r="I186" s="15">
        <f>I187</f>
        <v>0</v>
      </c>
      <c r="J186" s="15"/>
      <c r="K186" s="15">
        <f t="shared" ref="K186" si="96">K187</f>
        <v>24140.7</v>
      </c>
      <c r="L186" s="15"/>
    </row>
    <row r="187" spans="1:12" ht="36.75" customHeight="1" x14ac:dyDescent="0.2">
      <c r="A187" s="1"/>
      <c r="B187" s="17" t="s">
        <v>291</v>
      </c>
      <c r="C187" s="10" t="s">
        <v>31</v>
      </c>
      <c r="D187" s="10" t="s">
        <v>37</v>
      </c>
      <c r="E187" s="10" t="s">
        <v>92</v>
      </c>
      <c r="F187" s="14" t="s">
        <v>8</v>
      </c>
      <c r="G187" s="15">
        <f t="shared" ref="G187:K218" si="97">G188</f>
        <v>24140.7</v>
      </c>
      <c r="H187" s="15"/>
      <c r="I187" s="15">
        <f t="shared" si="97"/>
        <v>0</v>
      </c>
      <c r="J187" s="15"/>
      <c r="K187" s="15">
        <f t="shared" si="97"/>
        <v>24140.7</v>
      </c>
      <c r="L187" s="15"/>
    </row>
    <row r="188" spans="1:12" x14ac:dyDescent="0.2">
      <c r="A188" s="1"/>
      <c r="B188" s="17" t="s">
        <v>260</v>
      </c>
      <c r="C188" s="10" t="s">
        <v>31</v>
      </c>
      <c r="D188" s="10" t="s">
        <v>37</v>
      </c>
      <c r="E188" s="10" t="s">
        <v>238</v>
      </c>
      <c r="F188" s="14"/>
      <c r="G188" s="15">
        <f>G189</f>
        <v>24140.7</v>
      </c>
      <c r="H188" s="15"/>
      <c r="I188" s="15">
        <f t="shared" si="97"/>
        <v>0</v>
      </c>
      <c r="J188" s="15"/>
      <c r="K188" s="15">
        <f>K189</f>
        <v>24140.7</v>
      </c>
      <c r="L188" s="15"/>
    </row>
    <row r="189" spans="1:12" x14ac:dyDescent="0.2">
      <c r="A189" s="1"/>
      <c r="B189" s="17" t="s">
        <v>293</v>
      </c>
      <c r="C189" s="10" t="s">
        <v>31</v>
      </c>
      <c r="D189" s="10" t="s">
        <v>37</v>
      </c>
      <c r="E189" s="10" t="s">
        <v>239</v>
      </c>
      <c r="F189" s="14"/>
      <c r="G189" s="15">
        <f>G190+G193+G196+G199+G202+G205+G208+G211+G217</f>
        <v>24140.7</v>
      </c>
      <c r="H189" s="15"/>
      <c r="I189" s="15">
        <f t="shared" ref="I189:K189" si="98">I190+I193+I196+I199+I202+I205+I208+I211+I217</f>
        <v>0</v>
      </c>
      <c r="J189" s="15"/>
      <c r="K189" s="15">
        <f t="shared" si="98"/>
        <v>24140.7</v>
      </c>
      <c r="L189" s="15"/>
    </row>
    <row r="190" spans="1:12" ht="36" hidden="1" x14ac:dyDescent="0.2">
      <c r="A190" s="1"/>
      <c r="B190" s="18" t="s">
        <v>167</v>
      </c>
      <c r="C190" s="10" t="s">
        <v>31</v>
      </c>
      <c r="D190" s="10" t="s">
        <v>37</v>
      </c>
      <c r="E190" s="10" t="s">
        <v>188</v>
      </c>
      <c r="F190" s="39"/>
      <c r="G190" s="15">
        <f t="shared" ref="G190:K191" si="99">G191</f>
        <v>0</v>
      </c>
      <c r="H190" s="15"/>
      <c r="I190" s="15">
        <f t="shared" si="99"/>
        <v>0</v>
      </c>
      <c r="J190" s="15"/>
      <c r="K190" s="15">
        <f t="shared" si="99"/>
        <v>0</v>
      </c>
      <c r="L190" s="15"/>
    </row>
    <row r="191" spans="1:12" ht="24" hidden="1" x14ac:dyDescent="0.2">
      <c r="A191" s="1"/>
      <c r="B191" s="18" t="s">
        <v>68</v>
      </c>
      <c r="C191" s="10" t="s">
        <v>31</v>
      </c>
      <c r="D191" s="10" t="s">
        <v>37</v>
      </c>
      <c r="E191" s="10" t="s">
        <v>188</v>
      </c>
      <c r="F191" s="39">
        <v>200</v>
      </c>
      <c r="G191" s="15">
        <f>G192</f>
        <v>0</v>
      </c>
      <c r="H191" s="15"/>
      <c r="I191" s="15">
        <f t="shared" si="99"/>
        <v>0</v>
      </c>
      <c r="J191" s="15"/>
      <c r="K191" s="15">
        <f t="shared" si="99"/>
        <v>0</v>
      </c>
      <c r="L191" s="15"/>
    </row>
    <row r="192" spans="1:12" ht="24" hidden="1" x14ac:dyDescent="0.2">
      <c r="A192" s="1"/>
      <c r="B192" s="18" t="s">
        <v>16</v>
      </c>
      <c r="C192" s="10" t="s">
        <v>31</v>
      </c>
      <c r="D192" s="10" t="s">
        <v>37</v>
      </c>
      <c r="E192" s="10" t="s">
        <v>188</v>
      </c>
      <c r="F192" s="39">
        <v>240</v>
      </c>
      <c r="G192" s="40">
        <v>0</v>
      </c>
      <c r="H192" s="40"/>
      <c r="I192" s="40"/>
      <c r="J192" s="40"/>
      <c r="K192" s="15">
        <f>G192+I192</f>
        <v>0</v>
      </c>
      <c r="L192" s="40"/>
    </row>
    <row r="193" spans="1:12" ht="36" hidden="1" x14ac:dyDescent="0.2">
      <c r="A193" s="1"/>
      <c r="B193" s="18" t="s">
        <v>168</v>
      </c>
      <c r="C193" s="10" t="s">
        <v>31</v>
      </c>
      <c r="D193" s="10" t="s">
        <v>37</v>
      </c>
      <c r="E193" s="10" t="s">
        <v>189</v>
      </c>
      <c r="F193" s="39"/>
      <c r="G193" s="15">
        <f t="shared" ref="G193:K194" si="100">G194</f>
        <v>0</v>
      </c>
      <c r="H193" s="15"/>
      <c r="I193" s="15">
        <f t="shared" si="100"/>
        <v>0</v>
      </c>
      <c r="J193" s="15"/>
      <c r="K193" s="15">
        <f t="shared" si="100"/>
        <v>0</v>
      </c>
      <c r="L193" s="15"/>
    </row>
    <row r="194" spans="1:12" ht="24" hidden="1" x14ac:dyDescent="0.2">
      <c r="A194" s="1"/>
      <c r="B194" s="18" t="s">
        <v>68</v>
      </c>
      <c r="C194" s="10" t="s">
        <v>31</v>
      </c>
      <c r="D194" s="10" t="s">
        <v>37</v>
      </c>
      <c r="E194" s="10" t="s">
        <v>189</v>
      </c>
      <c r="F194" s="39">
        <v>200</v>
      </c>
      <c r="G194" s="15">
        <f>G195</f>
        <v>0</v>
      </c>
      <c r="H194" s="15"/>
      <c r="I194" s="15">
        <f t="shared" si="100"/>
        <v>0</v>
      </c>
      <c r="J194" s="15"/>
      <c r="K194" s="15">
        <f t="shared" si="100"/>
        <v>0</v>
      </c>
      <c r="L194" s="15"/>
    </row>
    <row r="195" spans="1:12" ht="24" hidden="1" x14ac:dyDescent="0.2">
      <c r="A195" s="1"/>
      <c r="B195" s="18" t="s">
        <v>16</v>
      </c>
      <c r="C195" s="10" t="s">
        <v>31</v>
      </c>
      <c r="D195" s="10" t="s">
        <v>37</v>
      </c>
      <c r="E195" s="10" t="s">
        <v>189</v>
      </c>
      <c r="F195" s="39">
        <v>240</v>
      </c>
      <c r="G195" s="40">
        <v>0</v>
      </c>
      <c r="H195" s="40"/>
      <c r="I195" s="40"/>
      <c r="J195" s="40"/>
      <c r="K195" s="15">
        <f>G195+I195</f>
        <v>0</v>
      </c>
      <c r="L195" s="40"/>
    </row>
    <row r="196" spans="1:12" ht="36" hidden="1" x14ac:dyDescent="0.2">
      <c r="A196" s="1"/>
      <c r="B196" s="18" t="s">
        <v>326</v>
      </c>
      <c r="C196" s="38" t="s">
        <v>31</v>
      </c>
      <c r="D196" s="38" t="s">
        <v>37</v>
      </c>
      <c r="E196" s="10" t="s">
        <v>214</v>
      </c>
      <c r="F196" s="14"/>
      <c r="G196" s="15">
        <f>G197</f>
        <v>0</v>
      </c>
      <c r="H196" s="15"/>
      <c r="I196" s="15">
        <f t="shared" ref="I196:I197" si="101">I197</f>
        <v>0</v>
      </c>
      <c r="J196" s="15"/>
      <c r="K196" s="15">
        <f t="shared" ref="K196:K197" si="102">K197</f>
        <v>0</v>
      </c>
      <c r="L196" s="15"/>
    </row>
    <row r="197" spans="1:12" ht="24" hidden="1" x14ac:dyDescent="0.2">
      <c r="A197" s="1"/>
      <c r="B197" s="18" t="s">
        <v>68</v>
      </c>
      <c r="C197" s="38" t="s">
        <v>31</v>
      </c>
      <c r="D197" s="38" t="s">
        <v>37</v>
      </c>
      <c r="E197" s="10" t="s">
        <v>214</v>
      </c>
      <c r="F197" s="14">
        <v>200</v>
      </c>
      <c r="G197" s="15">
        <f>G198</f>
        <v>0</v>
      </c>
      <c r="H197" s="15"/>
      <c r="I197" s="15">
        <f t="shared" si="101"/>
        <v>0</v>
      </c>
      <c r="J197" s="15"/>
      <c r="K197" s="15">
        <f t="shared" si="102"/>
        <v>0</v>
      </c>
      <c r="L197" s="15"/>
    </row>
    <row r="198" spans="1:12" ht="24" hidden="1" x14ac:dyDescent="0.2">
      <c r="A198" s="1"/>
      <c r="B198" s="18" t="s">
        <v>16</v>
      </c>
      <c r="C198" s="38" t="s">
        <v>31</v>
      </c>
      <c r="D198" s="38" t="s">
        <v>37</v>
      </c>
      <c r="E198" s="10" t="s">
        <v>214</v>
      </c>
      <c r="F198" s="14">
        <v>240</v>
      </c>
      <c r="G198" s="15">
        <v>0</v>
      </c>
      <c r="H198" s="15"/>
      <c r="I198" s="15"/>
      <c r="J198" s="15"/>
      <c r="K198" s="15">
        <f>G198+I198</f>
        <v>0</v>
      </c>
      <c r="L198" s="15"/>
    </row>
    <row r="199" spans="1:12" ht="48" hidden="1" x14ac:dyDescent="0.2">
      <c r="A199" s="1"/>
      <c r="B199" s="18" t="s">
        <v>327</v>
      </c>
      <c r="C199" s="38" t="s">
        <v>31</v>
      </c>
      <c r="D199" s="38" t="s">
        <v>37</v>
      </c>
      <c r="E199" s="10" t="s">
        <v>215</v>
      </c>
      <c r="F199" s="14"/>
      <c r="G199" s="15">
        <f>G200</f>
        <v>0</v>
      </c>
      <c r="H199" s="15"/>
      <c r="I199" s="15">
        <f t="shared" ref="I199:I200" si="103">I200</f>
        <v>0</v>
      </c>
      <c r="J199" s="15"/>
      <c r="K199" s="15">
        <f t="shared" ref="K199:K200" si="104">K200</f>
        <v>0</v>
      </c>
      <c r="L199" s="15"/>
    </row>
    <row r="200" spans="1:12" ht="24" hidden="1" x14ac:dyDescent="0.2">
      <c r="A200" s="1"/>
      <c r="B200" s="18" t="s">
        <v>68</v>
      </c>
      <c r="C200" s="38" t="s">
        <v>31</v>
      </c>
      <c r="D200" s="38" t="s">
        <v>37</v>
      </c>
      <c r="E200" s="10" t="s">
        <v>215</v>
      </c>
      <c r="F200" s="14">
        <v>200</v>
      </c>
      <c r="G200" s="15">
        <f>G201</f>
        <v>0</v>
      </c>
      <c r="H200" s="15"/>
      <c r="I200" s="15">
        <f t="shared" si="103"/>
        <v>0</v>
      </c>
      <c r="J200" s="15"/>
      <c r="K200" s="15">
        <f t="shared" si="104"/>
        <v>0</v>
      </c>
      <c r="L200" s="15"/>
    </row>
    <row r="201" spans="1:12" ht="24" hidden="1" x14ac:dyDescent="0.2">
      <c r="A201" s="1"/>
      <c r="B201" s="18" t="s">
        <v>16</v>
      </c>
      <c r="C201" s="38" t="s">
        <v>31</v>
      </c>
      <c r="D201" s="38" t="s">
        <v>37</v>
      </c>
      <c r="E201" s="10" t="s">
        <v>215</v>
      </c>
      <c r="F201" s="14">
        <v>240</v>
      </c>
      <c r="G201" s="15">
        <v>0</v>
      </c>
      <c r="H201" s="15"/>
      <c r="I201" s="15"/>
      <c r="J201" s="15"/>
      <c r="K201" s="15">
        <f>G201+I201</f>
        <v>0</v>
      </c>
      <c r="L201" s="15"/>
    </row>
    <row r="202" spans="1:12" ht="36" hidden="1" x14ac:dyDescent="0.2">
      <c r="A202" s="1"/>
      <c r="B202" s="18" t="s">
        <v>326</v>
      </c>
      <c r="C202" s="38" t="s">
        <v>31</v>
      </c>
      <c r="D202" s="38" t="s">
        <v>37</v>
      </c>
      <c r="E202" s="10" t="s">
        <v>328</v>
      </c>
      <c r="F202" s="14"/>
      <c r="G202" s="15">
        <f>G203</f>
        <v>0</v>
      </c>
      <c r="H202" s="15"/>
      <c r="I202" s="15">
        <f t="shared" ref="I202:K203" si="105">I203</f>
        <v>0</v>
      </c>
      <c r="J202" s="15"/>
      <c r="K202" s="15">
        <f t="shared" si="105"/>
        <v>0</v>
      </c>
      <c r="L202" s="15"/>
    </row>
    <row r="203" spans="1:12" ht="24" hidden="1" x14ac:dyDescent="0.2">
      <c r="A203" s="1"/>
      <c r="B203" s="18" t="s">
        <v>68</v>
      </c>
      <c r="C203" s="38" t="s">
        <v>31</v>
      </c>
      <c r="D203" s="38" t="s">
        <v>37</v>
      </c>
      <c r="E203" s="10" t="s">
        <v>328</v>
      </c>
      <c r="F203" s="14">
        <v>200</v>
      </c>
      <c r="G203" s="15">
        <f>G204</f>
        <v>0</v>
      </c>
      <c r="H203" s="15"/>
      <c r="I203" s="15">
        <f t="shared" si="105"/>
        <v>0</v>
      </c>
      <c r="J203" s="15"/>
      <c r="K203" s="15">
        <f t="shared" si="105"/>
        <v>0</v>
      </c>
      <c r="L203" s="15"/>
    </row>
    <row r="204" spans="1:12" ht="24" hidden="1" x14ac:dyDescent="0.2">
      <c r="A204" s="1"/>
      <c r="B204" s="18" t="s">
        <v>16</v>
      </c>
      <c r="C204" s="38" t="s">
        <v>31</v>
      </c>
      <c r="D204" s="38" t="s">
        <v>37</v>
      </c>
      <c r="E204" s="10" t="s">
        <v>328</v>
      </c>
      <c r="F204" s="14">
        <v>240</v>
      </c>
      <c r="G204" s="15"/>
      <c r="H204" s="15"/>
      <c r="I204" s="15"/>
      <c r="J204" s="15"/>
      <c r="K204" s="15">
        <f>G204+I204</f>
        <v>0</v>
      </c>
      <c r="L204" s="15"/>
    </row>
    <row r="205" spans="1:12" ht="48" hidden="1" x14ac:dyDescent="0.2">
      <c r="A205" s="1"/>
      <c r="B205" s="18" t="s">
        <v>327</v>
      </c>
      <c r="C205" s="38" t="s">
        <v>31</v>
      </c>
      <c r="D205" s="38" t="s">
        <v>37</v>
      </c>
      <c r="E205" s="10" t="s">
        <v>329</v>
      </c>
      <c r="F205" s="14"/>
      <c r="G205" s="15">
        <f>G206</f>
        <v>0</v>
      </c>
      <c r="H205" s="15"/>
      <c r="I205" s="15">
        <f t="shared" ref="I205:K206" si="106">I206</f>
        <v>0</v>
      </c>
      <c r="J205" s="15"/>
      <c r="K205" s="15">
        <f t="shared" si="106"/>
        <v>0</v>
      </c>
      <c r="L205" s="15"/>
    </row>
    <row r="206" spans="1:12" ht="24" hidden="1" x14ac:dyDescent="0.2">
      <c r="A206" s="1"/>
      <c r="B206" s="18" t="s">
        <v>68</v>
      </c>
      <c r="C206" s="38" t="s">
        <v>31</v>
      </c>
      <c r="D206" s="38" t="s">
        <v>37</v>
      </c>
      <c r="E206" s="10" t="s">
        <v>329</v>
      </c>
      <c r="F206" s="14">
        <v>200</v>
      </c>
      <c r="G206" s="15">
        <f>G207</f>
        <v>0</v>
      </c>
      <c r="H206" s="15"/>
      <c r="I206" s="15">
        <f t="shared" si="106"/>
        <v>0</v>
      </c>
      <c r="J206" s="15"/>
      <c r="K206" s="15">
        <f t="shared" si="106"/>
        <v>0</v>
      </c>
      <c r="L206" s="15"/>
    </row>
    <row r="207" spans="1:12" ht="24" hidden="1" x14ac:dyDescent="0.2">
      <c r="A207" s="1"/>
      <c r="B207" s="18" t="s">
        <v>16</v>
      </c>
      <c r="C207" s="38" t="s">
        <v>31</v>
      </c>
      <c r="D207" s="38" t="s">
        <v>37</v>
      </c>
      <c r="E207" s="10" t="s">
        <v>329</v>
      </c>
      <c r="F207" s="14">
        <v>240</v>
      </c>
      <c r="G207" s="15"/>
      <c r="H207" s="15"/>
      <c r="I207" s="15"/>
      <c r="J207" s="15"/>
      <c r="K207" s="15">
        <f>G207+I207</f>
        <v>0</v>
      </c>
      <c r="L207" s="15"/>
    </row>
    <row r="208" spans="1:12" s="2" customFormat="1" ht="24" hidden="1" x14ac:dyDescent="0.2">
      <c r="B208" s="45" t="s">
        <v>159</v>
      </c>
      <c r="C208" s="38" t="s">
        <v>31</v>
      </c>
      <c r="D208" s="10" t="s">
        <v>37</v>
      </c>
      <c r="E208" s="67" t="s">
        <v>160</v>
      </c>
      <c r="F208" s="39"/>
      <c r="G208" s="40">
        <f>G209</f>
        <v>0</v>
      </c>
      <c r="H208" s="40"/>
      <c r="I208" s="40">
        <f t="shared" ref="I208" si="107">I209</f>
        <v>0</v>
      </c>
      <c r="J208" s="40"/>
      <c r="K208" s="40">
        <f>K209</f>
        <v>0</v>
      </c>
      <c r="L208" s="40"/>
    </row>
    <row r="209" spans="1:12" s="2" customFormat="1" ht="24" hidden="1" x14ac:dyDescent="0.2">
      <c r="B209" s="18" t="s">
        <v>68</v>
      </c>
      <c r="C209" s="38" t="s">
        <v>31</v>
      </c>
      <c r="D209" s="10" t="s">
        <v>37</v>
      </c>
      <c r="E209" s="67" t="s">
        <v>160</v>
      </c>
      <c r="F209" s="14">
        <v>200</v>
      </c>
      <c r="G209" s="15">
        <f t="shared" ref="G209:K209" si="108">G210</f>
        <v>0</v>
      </c>
      <c r="H209" s="15"/>
      <c r="I209" s="15">
        <f t="shared" si="108"/>
        <v>0</v>
      </c>
      <c r="J209" s="15"/>
      <c r="K209" s="15">
        <f t="shared" si="108"/>
        <v>0</v>
      </c>
      <c r="L209" s="15"/>
    </row>
    <row r="210" spans="1:12" s="2" customFormat="1" ht="24" hidden="1" x14ac:dyDescent="0.2">
      <c r="B210" s="18" t="s">
        <v>16</v>
      </c>
      <c r="C210" s="38" t="s">
        <v>31</v>
      </c>
      <c r="D210" s="10" t="s">
        <v>37</v>
      </c>
      <c r="E210" s="67" t="s">
        <v>160</v>
      </c>
      <c r="F210" s="14">
        <v>240</v>
      </c>
      <c r="G210" s="15">
        <v>0</v>
      </c>
      <c r="H210" s="15"/>
      <c r="I210" s="15"/>
      <c r="J210" s="15"/>
      <c r="K210" s="15">
        <f>G210+I210</f>
        <v>0</v>
      </c>
      <c r="L210" s="15"/>
    </row>
    <row r="211" spans="1:12" s="2" customFormat="1" ht="24" hidden="1" x14ac:dyDescent="0.2">
      <c r="B211" s="17" t="s">
        <v>159</v>
      </c>
      <c r="C211" s="38" t="s">
        <v>31</v>
      </c>
      <c r="D211" s="10" t="s">
        <v>37</v>
      </c>
      <c r="E211" s="66" t="s">
        <v>161</v>
      </c>
      <c r="F211" s="14"/>
      <c r="G211" s="15">
        <f t="shared" ref="G211:K212" si="109">G212</f>
        <v>0</v>
      </c>
      <c r="H211" s="15"/>
      <c r="I211" s="15">
        <f t="shared" si="109"/>
        <v>0</v>
      </c>
      <c r="J211" s="15"/>
      <c r="K211" s="15">
        <f t="shared" si="109"/>
        <v>0</v>
      </c>
      <c r="L211" s="15"/>
    </row>
    <row r="212" spans="1:12" s="2" customFormat="1" ht="24" hidden="1" x14ac:dyDescent="0.2">
      <c r="B212" s="18" t="s">
        <v>68</v>
      </c>
      <c r="C212" s="38" t="s">
        <v>31</v>
      </c>
      <c r="D212" s="10" t="s">
        <v>37</v>
      </c>
      <c r="E212" s="66" t="s">
        <v>161</v>
      </c>
      <c r="F212" s="14">
        <v>200</v>
      </c>
      <c r="G212" s="15">
        <f t="shared" si="109"/>
        <v>0</v>
      </c>
      <c r="H212" s="15"/>
      <c r="I212" s="15">
        <f t="shared" si="109"/>
        <v>0</v>
      </c>
      <c r="J212" s="15"/>
      <c r="K212" s="15">
        <f t="shared" si="109"/>
        <v>0</v>
      </c>
      <c r="L212" s="15"/>
    </row>
    <row r="213" spans="1:12" s="2" customFormat="1" ht="24" hidden="1" x14ac:dyDescent="0.2">
      <c r="B213" s="18" t="s">
        <v>16</v>
      </c>
      <c r="C213" s="38" t="s">
        <v>31</v>
      </c>
      <c r="D213" s="10" t="s">
        <v>37</v>
      </c>
      <c r="E213" s="66" t="s">
        <v>161</v>
      </c>
      <c r="F213" s="14">
        <v>240</v>
      </c>
      <c r="G213" s="15">
        <v>0</v>
      </c>
      <c r="H213" s="15"/>
      <c r="I213" s="15"/>
      <c r="J213" s="15"/>
      <c r="K213" s="15">
        <f>G213+I213</f>
        <v>0</v>
      </c>
      <c r="L213" s="15"/>
    </row>
    <row r="214" spans="1:12" ht="24" hidden="1" x14ac:dyDescent="0.2">
      <c r="A214" s="1"/>
      <c r="B214" s="17" t="s">
        <v>62</v>
      </c>
      <c r="C214" s="38" t="s">
        <v>31</v>
      </c>
      <c r="D214" s="38" t="s">
        <v>37</v>
      </c>
      <c r="E214" s="66" t="s">
        <v>240</v>
      </c>
      <c r="F214" s="14"/>
      <c r="G214" s="15">
        <f>G215</f>
        <v>0</v>
      </c>
      <c r="H214" s="15"/>
      <c r="I214" s="15">
        <f t="shared" ref="I214" si="110">I215</f>
        <v>0</v>
      </c>
      <c r="J214" s="15"/>
      <c r="K214" s="15">
        <f>K215</f>
        <v>0</v>
      </c>
      <c r="L214" s="15"/>
    </row>
    <row r="215" spans="1:12" ht="24" hidden="1" x14ac:dyDescent="0.2">
      <c r="A215" s="1"/>
      <c r="B215" s="18" t="s">
        <v>68</v>
      </c>
      <c r="C215" s="38" t="s">
        <v>31</v>
      </c>
      <c r="D215" s="38" t="s">
        <v>37</v>
      </c>
      <c r="E215" s="66" t="s">
        <v>241</v>
      </c>
      <c r="F215" s="14">
        <v>200</v>
      </c>
      <c r="G215" s="15">
        <f t="shared" ref="G215:K215" si="111">G216</f>
        <v>0</v>
      </c>
      <c r="H215" s="15"/>
      <c r="I215" s="15">
        <f t="shared" si="111"/>
        <v>0</v>
      </c>
      <c r="J215" s="15"/>
      <c r="K215" s="15">
        <f t="shared" si="111"/>
        <v>0</v>
      </c>
      <c r="L215" s="15"/>
    </row>
    <row r="216" spans="1:12" ht="24" hidden="1" x14ac:dyDescent="0.2">
      <c r="A216" s="48"/>
      <c r="B216" s="18" t="s">
        <v>16</v>
      </c>
      <c r="C216" s="38" t="s">
        <v>31</v>
      </c>
      <c r="D216" s="38" t="s">
        <v>37</v>
      </c>
      <c r="E216" s="66" t="s">
        <v>136</v>
      </c>
      <c r="F216" s="14">
        <v>240</v>
      </c>
      <c r="G216" s="15">
        <v>0</v>
      </c>
      <c r="H216" s="15"/>
      <c r="I216" s="15"/>
      <c r="J216" s="15"/>
      <c r="K216" s="15">
        <f>G216+I216</f>
        <v>0</v>
      </c>
      <c r="L216" s="15"/>
    </row>
    <row r="217" spans="1:12" x14ac:dyDescent="0.2">
      <c r="A217" s="1"/>
      <c r="B217" s="18" t="s">
        <v>266</v>
      </c>
      <c r="C217" s="10" t="s">
        <v>31</v>
      </c>
      <c r="D217" s="10" t="s">
        <v>37</v>
      </c>
      <c r="E217" s="10" t="s">
        <v>190</v>
      </c>
      <c r="F217" s="14"/>
      <c r="G217" s="15">
        <f>G218</f>
        <v>24140.7</v>
      </c>
      <c r="H217" s="15"/>
      <c r="I217" s="15">
        <f t="shared" si="97"/>
        <v>0</v>
      </c>
      <c r="J217" s="15"/>
      <c r="K217" s="15">
        <f t="shared" ref="K217:K218" si="112">K218</f>
        <v>24140.7</v>
      </c>
      <c r="L217" s="15"/>
    </row>
    <row r="218" spans="1:12" s="2" customFormat="1" ht="24" x14ac:dyDescent="0.2">
      <c r="A218" s="1"/>
      <c r="B218" s="18" t="s">
        <v>68</v>
      </c>
      <c r="C218" s="10" t="s">
        <v>31</v>
      </c>
      <c r="D218" s="10" t="s">
        <v>37</v>
      </c>
      <c r="E218" s="10" t="s">
        <v>190</v>
      </c>
      <c r="F218" s="14">
        <v>200</v>
      </c>
      <c r="G218" s="15">
        <f>G219</f>
        <v>24140.7</v>
      </c>
      <c r="H218" s="15"/>
      <c r="I218" s="15">
        <f t="shared" si="97"/>
        <v>0</v>
      </c>
      <c r="J218" s="15"/>
      <c r="K218" s="15">
        <f t="shared" si="112"/>
        <v>24140.7</v>
      </c>
      <c r="L218" s="15"/>
    </row>
    <row r="219" spans="1:12" s="2" customFormat="1" ht="24" x14ac:dyDescent="0.2">
      <c r="A219" s="1"/>
      <c r="B219" s="18" t="s">
        <v>16</v>
      </c>
      <c r="C219" s="10" t="s">
        <v>31</v>
      </c>
      <c r="D219" s="10" t="s">
        <v>37</v>
      </c>
      <c r="E219" s="10" t="s">
        <v>190</v>
      </c>
      <c r="F219" s="14">
        <v>240</v>
      </c>
      <c r="G219" s="15">
        <f>21945+2195.7</f>
        <v>24140.7</v>
      </c>
      <c r="H219" s="15"/>
      <c r="I219" s="15"/>
      <c r="J219" s="15"/>
      <c r="K219" s="15">
        <f>G219+I219</f>
        <v>24140.7</v>
      </c>
      <c r="L219" s="15"/>
    </row>
    <row r="220" spans="1:12" s="2" customFormat="1" x14ac:dyDescent="0.2">
      <c r="A220" s="1"/>
      <c r="B220" s="20" t="s">
        <v>38</v>
      </c>
      <c r="C220" s="10" t="s">
        <v>31</v>
      </c>
      <c r="D220" s="10" t="s">
        <v>39</v>
      </c>
      <c r="E220" s="10"/>
      <c r="F220" s="14" t="s">
        <v>8</v>
      </c>
      <c r="G220" s="15">
        <f t="shared" ref="G220:K225" si="113">G221</f>
        <v>1166.2</v>
      </c>
      <c r="H220" s="15"/>
      <c r="I220" s="15">
        <f t="shared" si="113"/>
        <v>-5.6</v>
      </c>
      <c r="J220" s="15"/>
      <c r="K220" s="15">
        <f t="shared" si="113"/>
        <v>1160.6000000000001</v>
      </c>
      <c r="L220" s="15"/>
    </row>
    <row r="221" spans="1:12" ht="24" x14ac:dyDescent="0.2">
      <c r="A221" s="1"/>
      <c r="B221" s="18" t="s">
        <v>294</v>
      </c>
      <c r="C221" s="10" t="s">
        <v>31</v>
      </c>
      <c r="D221" s="10" t="s">
        <v>39</v>
      </c>
      <c r="E221" s="10" t="s">
        <v>93</v>
      </c>
      <c r="F221" s="14" t="s">
        <v>8</v>
      </c>
      <c r="G221" s="15">
        <f t="shared" si="113"/>
        <v>1166.2</v>
      </c>
      <c r="H221" s="15"/>
      <c r="I221" s="15">
        <f t="shared" si="113"/>
        <v>-5.6</v>
      </c>
      <c r="J221" s="15"/>
      <c r="K221" s="15">
        <f t="shared" si="113"/>
        <v>1160.6000000000001</v>
      </c>
      <c r="L221" s="15"/>
    </row>
    <row r="222" spans="1:12" x14ac:dyDescent="0.2">
      <c r="A222" s="1"/>
      <c r="B222" s="17" t="s">
        <v>260</v>
      </c>
      <c r="C222" s="10" t="s">
        <v>31</v>
      </c>
      <c r="D222" s="10" t="s">
        <v>39</v>
      </c>
      <c r="E222" s="10" t="s">
        <v>242</v>
      </c>
      <c r="F222" s="19"/>
      <c r="G222" s="15">
        <f>G223</f>
        <v>1166.2</v>
      </c>
      <c r="H222" s="15"/>
      <c r="I222" s="15">
        <f>I224</f>
        <v>-5.6</v>
      </c>
      <c r="J222" s="15"/>
      <c r="K222" s="15">
        <f>K224</f>
        <v>1160.6000000000001</v>
      </c>
      <c r="L222" s="15"/>
    </row>
    <row r="223" spans="1:12" ht="24" x14ac:dyDescent="0.2">
      <c r="A223" s="1"/>
      <c r="B223" s="17" t="s">
        <v>307</v>
      </c>
      <c r="C223" s="10" t="s">
        <v>31</v>
      </c>
      <c r="D223" s="10" t="s">
        <v>39</v>
      </c>
      <c r="E223" s="10" t="s">
        <v>306</v>
      </c>
      <c r="F223" s="19"/>
      <c r="G223" s="15">
        <f>G224</f>
        <v>1166.2</v>
      </c>
      <c r="H223" s="15"/>
      <c r="I223" s="15">
        <f>I224</f>
        <v>-5.6</v>
      </c>
      <c r="J223" s="15"/>
      <c r="K223" s="15">
        <f>K224</f>
        <v>1160.6000000000001</v>
      </c>
      <c r="L223" s="15"/>
    </row>
    <row r="224" spans="1:12" x14ac:dyDescent="0.2">
      <c r="A224" s="1"/>
      <c r="B224" s="17" t="s">
        <v>295</v>
      </c>
      <c r="C224" s="10" t="s">
        <v>31</v>
      </c>
      <c r="D224" s="10" t="s">
        <v>39</v>
      </c>
      <c r="E224" s="10" t="s">
        <v>191</v>
      </c>
      <c r="F224" s="19"/>
      <c r="G224" s="15">
        <f>G225</f>
        <v>1166.2</v>
      </c>
      <c r="H224" s="15"/>
      <c r="I224" s="15">
        <f t="shared" si="113"/>
        <v>-5.6</v>
      </c>
      <c r="J224" s="15"/>
      <c r="K224" s="15">
        <f t="shared" ref="K224:K225" si="114">K225</f>
        <v>1160.6000000000001</v>
      </c>
      <c r="L224" s="15"/>
    </row>
    <row r="225" spans="1:12" ht="24" x14ac:dyDescent="0.2">
      <c r="A225" s="1"/>
      <c r="B225" s="18" t="s">
        <v>68</v>
      </c>
      <c r="C225" s="10" t="s">
        <v>31</v>
      </c>
      <c r="D225" s="10" t="s">
        <v>39</v>
      </c>
      <c r="E225" s="10" t="s">
        <v>191</v>
      </c>
      <c r="F225" s="14" t="s">
        <v>15</v>
      </c>
      <c r="G225" s="15">
        <f>G226</f>
        <v>1166.2</v>
      </c>
      <c r="H225" s="15"/>
      <c r="I225" s="15">
        <f t="shared" si="113"/>
        <v>-5.6</v>
      </c>
      <c r="J225" s="15"/>
      <c r="K225" s="15">
        <f t="shared" si="114"/>
        <v>1160.6000000000001</v>
      </c>
      <c r="L225" s="15"/>
    </row>
    <row r="226" spans="1:12" ht="24" x14ac:dyDescent="0.2">
      <c r="A226" s="1"/>
      <c r="B226" s="18" t="s">
        <v>16</v>
      </c>
      <c r="C226" s="10" t="s">
        <v>31</v>
      </c>
      <c r="D226" s="10" t="s">
        <v>39</v>
      </c>
      <c r="E226" s="10" t="s">
        <v>191</v>
      </c>
      <c r="F226" s="14" t="s">
        <v>17</v>
      </c>
      <c r="G226" s="15">
        <f>1166.2</f>
        <v>1166.2</v>
      </c>
      <c r="H226" s="15"/>
      <c r="I226" s="15">
        <v>-5.6</v>
      </c>
      <c r="J226" s="15"/>
      <c r="K226" s="15">
        <f>G226+I226</f>
        <v>1160.6000000000001</v>
      </c>
      <c r="L226" s="15"/>
    </row>
    <row r="227" spans="1:12" hidden="1" x14ac:dyDescent="0.2">
      <c r="A227" s="1"/>
      <c r="B227" s="18" t="s">
        <v>111</v>
      </c>
      <c r="C227" s="10" t="s">
        <v>31</v>
      </c>
      <c r="D227" s="10" t="s">
        <v>110</v>
      </c>
      <c r="E227" s="10"/>
      <c r="F227" s="14"/>
      <c r="G227" s="15">
        <f>G228</f>
        <v>0</v>
      </c>
      <c r="H227" s="15"/>
      <c r="I227" s="15">
        <f t="shared" ref="I227:I228" si="115">I228</f>
        <v>0</v>
      </c>
      <c r="J227" s="15"/>
      <c r="K227" s="15">
        <f t="shared" ref="K227:K228" si="116">K228</f>
        <v>0</v>
      </c>
      <c r="L227" s="15"/>
    </row>
    <row r="228" spans="1:12" ht="24" hidden="1" x14ac:dyDescent="0.2">
      <c r="A228" s="1"/>
      <c r="B228" s="17" t="s">
        <v>76</v>
      </c>
      <c r="C228" s="10" t="s">
        <v>31</v>
      </c>
      <c r="D228" s="10" t="s">
        <v>110</v>
      </c>
      <c r="E228" s="66" t="s">
        <v>81</v>
      </c>
      <c r="F228" s="14"/>
      <c r="G228" s="15">
        <f>G229</f>
        <v>0</v>
      </c>
      <c r="H228" s="15"/>
      <c r="I228" s="15">
        <f t="shared" si="115"/>
        <v>0</v>
      </c>
      <c r="J228" s="15"/>
      <c r="K228" s="15">
        <f t="shared" si="116"/>
        <v>0</v>
      </c>
      <c r="L228" s="15"/>
    </row>
    <row r="229" spans="1:12" ht="36" hidden="1" x14ac:dyDescent="0.2">
      <c r="A229" s="1"/>
      <c r="B229" s="17" t="s">
        <v>70</v>
      </c>
      <c r="C229" s="10" t="s">
        <v>31</v>
      </c>
      <c r="D229" s="10" t="s">
        <v>110</v>
      </c>
      <c r="E229" s="66" t="s">
        <v>82</v>
      </c>
      <c r="F229" s="14"/>
      <c r="G229" s="15">
        <f>G230+G233+G236+G241</f>
        <v>0</v>
      </c>
      <c r="H229" s="15"/>
      <c r="I229" s="15">
        <f t="shared" ref="I229" si="117">I230+I233</f>
        <v>0</v>
      </c>
      <c r="J229" s="15"/>
      <c r="K229" s="15">
        <f>K230+K233</f>
        <v>0</v>
      </c>
      <c r="L229" s="15"/>
    </row>
    <row r="230" spans="1:12" ht="48" hidden="1" x14ac:dyDescent="0.2">
      <c r="A230" s="1"/>
      <c r="B230" s="17" t="s">
        <v>83</v>
      </c>
      <c r="C230" s="10" t="s">
        <v>31</v>
      </c>
      <c r="D230" s="10" t="s">
        <v>110</v>
      </c>
      <c r="E230" s="66" t="s">
        <v>85</v>
      </c>
      <c r="F230" s="14"/>
      <c r="G230" s="15">
        <f>G231</f>
        <v>0</v>
      </c>
      <c r="H230" s="15"/>
      <c r="I230" s="15">
        <f t="shared" ref="I230:I231" si="118">I231</f>
        <v>0</v>
      </c>
      <c r="J230" s="15"/>
      <c r="K230" s="15">
        <f t="shared" ref="K230:K231" si="119">K231</f>
        <v>0</v>
      </c>
      <c r="L230" s="15"/>
    </row>
    <row r="231" spans="1:12" hidden="1" x14ac:dyDescent="0.2">
      <c r="A231" s="1"/>
      <c r="B231" s="18" t="s">
        <v>54</v>
      </c>
      <c r="C231" s="10" t="s">
        <v>31</v>
      </c>
      <c r="D231" s="10" t="s">
        <v>110</v>
      </c>
      <c r="E231" s="66" t="s">
        <v>85</v>
      </c>
      <c r="F231" s="14">
        <v>500</v>
      </c>
      <c r="G231" s="15">
        <f>G232</f>
        <v>0</v>
      </c>
      <c r="H231" s="15"/>
      <c r="I231" s="15">
        <f t="shared" si="118"/>
        <v>0</v>
      </c>
      <c r="J231" s="15"/>
      <c r="K231" s="15">
        <f t="shared" si="119"/>
        <v>0</v>
      </c>
      <c r="L231" s="15"/>
    </row>
    <row r="232" spans="1:12" hidden="1" x14ac:dyDescent="0.2">
      <c r="A232" s="1"/>
      <c r="B232" s="18" t="s">
        <v>55</v>
      </c>
      <c r="C232" s="10" t="s">
        <v>31</v>
      </c>
      <c r="D232" s="10" t="s">
        <v>110</v>
      </c>
      <c r="E232" s="66" t="s">
        <v>85</v>
      </c>
      <c r="F232" s="14">
        <v>540</v>
      </c>
      <c r="G232" s="15">
        <v>0</v>
      </c>
      <c r="H232" s="15"/>
      <c r="I232" s="15"/>
      <c r="J232" s="15"/>
      <c r="K232" s="15">
        <v>0</v>
      </c>
      <c r="L232" s="15"/>
    </row>
    <row r="233" spans="1:12" ht="60" hidden="1" x14ac:dyDescent="0.2">
      <c r="A233" s="1"/>
      <c r="B233" s="17" t="s">
        <v>86</v>
      </c>
      <c r="C233" s="10" t="s">
        <v>31</v>
      </c>
      <c r="D233" s="10" t="s">
        <v>110</v>
      </c>
      <c r="E233" s="66" t="s">
        <v>84</v>
      </c>
      <c r="F233" s="14"/>
      <c r="G233" s="15">
        <f>G234</f>
        <v>0</v>
      </c>
      <c r="H233" s="15"/>
      <c r="I233" s="15">
        <f t="shared" ref="I233:I234" si="120">I234</f>
        <v>0</v>
      </c>
      <c r="J233" s="15"/>
      <c r="K233" s="15">
        <f t="shared" ref="K233:K234" si="121">K234</f>
        <v>0</v>
      </c>
      <c r="L233" s="15"/>
    </row>
    <row r="234" spans="1:12" hidden="1" x14ac:dyDescent="0.2">
      <c r="A234" s="1"/>
      <c r="B234" s="18" t="s">
        <v>54</v>
      </c>
      <c r="C234" s="10" t="s">
        <v>31</v>
      </c>
      <c r="D234" s="10" t="s">
        <v>110</v>
      </c>
      <c r="E234" s="66" t="s">
        <v>84</v>
      </c>
      <c r="F234" s="14">
        <v>500</v>
      </c>
      <c r="G234" s="15">
        <f>G235</f>
        <v>0</v>
      </c>
      <c r="H234" s="15"/>
      <c r="I234" s="15">
        <f t="shared" si="120"/>
        <v>0</v>
      </c>
      <c r="J234" s="15"/>
      <c r="K234" s="15">
        <f t="shared" si="121"/>
        <v>0</v>
      </c>
      <c r="L234" s="15"/>
    </row>
    <row r="235" spans="1:12" hidden="1" x14ac:dyDescent="0.2">
      <c r="A235" s="1"/>
      <c r="B235" s="18" t="s">
        <v>55</v>
      </c>
      <c r="C235" s="10" t="s">
        <v>31</v>
      </c>
      <c r="D235" s="10" t="s">
        <v>110</v>
      </c>
      <c r="E235" s="66" t="s">
        <v>84</v>
      </c>
      <c r="F235" s="14">
        <v>540</v>
      </c>
      <c r="G235" s="15">
        <v>0</v>
      </c>
      <c r="H235" s="15"/>
      <c r="I235" s="15"/>
      <c r="J235" s="15"/>
      <c r="K235" s="15">
        <v>0</v>
      </c>
      <c r="L235" s="15"/>
    </row>
    <row r="236" spans="1:12" ht="36" hidden="1" x14ac:dyDescent="0.2">
      <c r="A236" s="1"/>
      <c r="B236" s="17" t="s">
        <v>146</v>
      </c>
      <c r="C236" s="10" t="s">
        <v>31</v>
      </c>
      <c r="D236" s="10" t="s">
        <v>110</v>
      </c>
      <c r="E236" s="66" t="s">
        <v>144</v>
      </c>
      <c r="F236" s="14"/>
      <c r="G236" s="15">
        <f>G237+G239</f>
        <v>0</v>
      </c>
      <c r="H236" s="15"/>
      <c r="I236" s="15">
        <f>I239</f>
        <v>0</v>
      </c>
      <c r="J236" s="15"/>
      <c r="K236" s="15">
        <f>K239</f>
        <v>0</v>
      </c>
      <c r="L236" s="15"/>
    </row>
    <row r="237" spans="1:12" ht="24" hidden="1" x14ac:dyDescent="0.2">
      <c r="A237" s="1"/>
      <c r="B237" s="18" t="s">
        <v>68</v>
      </c>
      <c r="C237" s="10" t="s">
        <v>31</v>
      </c>
      <c r="D237" s="10" t="s">
        <v>110</v>
      </c>
      <c r="E237" s="66" t="s">
        <v>144</v>
      </c>
      <c r="F237" s="14" t="s">
        <v>15</v>
      </c>
      <c r="G237" s="15">
        <f>G238</f>
        <v>0</v>
      </c>
      <c r="H237" s="15"/>
      <c r="I237" s="15">
        <f t="shared" ref="I237" si="122">I238</f>
        <v>0</v>
      </c>
      <c r="J237" s="15"/>
      <c r="K237" s="15">
        <f>K238</f>
        <v>0</v>
      </c>
      <c r="L237" s="15"/>
    </row>
    <row r="238" spans="1:12" ht="24" hidden="1" x14ac:dyDescent="0.2">
      <c r="A238" s="1"/>
      <c r="B238" s="18" t="s">
        <v>16</v>
      </c>
      <c r="C238" s="10" t="s">
        <v>31</v>
      </c>
      <c r="D238" s="10" t="s">
        <v>110</v>
      </c>
      <c r="E238" s="66" t="s">
        <v>144</v>
      </c>
      <c r="F238" s="14" t="s">
        <v>17</v>
      </c>
      <c r="G238" s="15">
        <v>0</v>
      </c>
      <c r="H238" s="15"/>
      <c r="I238" s="15"/>
      <c r="J238" s="15"/>
      <c r="K238" s="15">
        <f>G238+I238</f>
        <v>0</v>
      </c>
      <c r="L238" s="15"/>
    </row>
    <row r="239" spans="1:12" hidden="1" x14ac:dyDescent="0.2">
      <c r="A239" s="1"/>
      <c r="B239" s="18" t="s">
        <v>54</v>
      </c>
      <c r="C239" s="10" t="s">
        <v>31</v>
      </c>
      <c r="D239" s="10" t="s">
        <v>110</v>
      </c>
      <c r="E239" s="66" t="s">
        <v>144</v>
      </c>
      <c r="F239" s="14">
        <v>500</v>
      </c>
      <c r="G239" s="15">
        <f>G240</f>
        <v>0</v>
      </c>
      <c r="H239" s="15"/>
      <c r="I239" s="15">
        <f t="shared" ref="I239" si="123">I240</f>
        <v>0</v>
      </c>
      <c r="J239" s="15"/>
      <c r="K239" s="15">
        <f>K240</f>
        <v>0</v>
      </c>
      <c r="L239" s="15"/>
    </row>
    <row r="240" spans="1:12" hidden="1" x14ac:dyDescent="0.2">
      <c r="A240" s="1"/>
      <c r="B240" s="18" t="s">
        <v>55</v>
      </c>
      <c r="C240" s="10" t="s">
        <v>31</v>
      </c>
      <c r="D240" s="10" t="s">
        <v>110</v>
      </c>
      <c r="E240" s="66" t="s">
        <v>144</v>
      </c>
      <c r="F240" s="14">
        <v>540</v>
      </c>
      <c r="G240" s="15">
        <v>0</v>
      </c>
      <c r="H240" s="15"/>
      <c r="I240" s="15"/>
      <c r="J240" s="15"/>
      <c r="K240" s="15">
        <v>0</v>
      </c>
      <c r="L240" s="15"/>
    </row>
    <row r="241" spans="1:12" ht="36" hidden="1" x14ac:dyDescent="0.2">
      <c r="A241" s="1"/>
      <c r="B241" s="17" t="s">
        <v>147</v>
      </c>
      <c r="C241" s="10" t="s">
        <v>31</v>
      </c>
      <c r="D241" s="10" t="s">
        <v>110</v>
      </c>
      <c r="E241" s="66" t="s">
        <v>145</v>
      </c>
      <c r="F241" s="14"/>
      <c r="G241" s="15">
        <f>G242</f>
        <v>0</v>
      </c>
      <c r="H241" s="15"/>
      <c r="I241" s="15">
        <f t="shared" ref="I241:I242" si="124">I242</f>
        <v>0</v>
      </c>
      <c r="J241" s="15"/>
      <c r="K241" s="15">
        <f t="shared" ref="K241:K242" si="125">K242</f>
        <v>0</v>
      </c>
      <c r="L241" s="15"/>
    </row>
    <row r="242" spans="1:12" hidden="1" x14ac:dyDescent="0.2">
      <c r="A242" s="1"/>
      <c r="B242" s="18" t="s">
        <v>54</v>
      </c>
      <c r="C242" s="10" t="s">
        <v>31</v>
      </c>
      <c r="D242" s="10" t="s">
        <v>110</v>
      </c>
      <c r="E242" s="66" t="s">
        <v>145</v>
      </c>
      <c r="F242" s="14">
        <v>500</v>
      </c>
      <c r="G242" s="15">
        <f>G243</f>
        <v>0</v>
      </c>
      <c r="H242" s="15"/>
      <c r="I242" s="15">
        <f t="shared" si="124"/>
        <v>0</v>
      </c>
      <c r="J242" s="15"/>
      <c r="K242" s="15">
        <f t="shared" si="125"/>
        <v>0</v>
      </c>
      <c r="L242" s="15"/>
    </row>
    <row r="243" spans="1:12" hidden="1" x14ac:dyDescent="0.2">
      <c r="A243" s="1"/>
      <c r="B243" s="18" t="s">
        <v>55</v>
      </c>
      <c r="C243" s="10" t="s">
        <v>31</v>
      </c>
      <c r="D243" s="10" t="s">
        <v>110</v>
      </c>
      <c r="E243" s="66" t="s">
        <v>145</v>
      </c>
      <c r="F243" s="14">
        <v>540</v>
      </c>
      <c r="G243" s="15">
        <v>0</v>
      </c>
      <c r="H243" s="15"/>
      <c r="I243" s="15"/>
      <c r="J243" s="15"/>
      <c r="K243" s="15">
        <v>0</v>
      </c>
      <c r="L243" s="15"/>
    </row>
    <row r="244" spans="1:12" x14ac:dyDescent="0.2">
      <c r="A244" s="1"/>
      <c r="B244" s="20" t="s">
        <v>40</v>
      </c>
      <c r="C244" s="10" t="s">
        <v>41</v>
      </c>
      <c r="D244" s="10" t="s">
        <v>26</v>
      </c>
      <c r="E244" s="10"/>
      <c r="F244" s="14"/>
      <c r="G244" s="15">
        <f>G245+G274+G333+G392</f>
        <v>201553.3</v>
      </c>
      <c r="H244" s="15"/>
      <c r="I244" s="15">
        <f>I245+I274+I333+I392</f>
        <v>1607.4</v>
      </c>
      <c r="J244" s="15"/>
      <c r="K244" s="15">
        <f t="shared" ref="K244" si="126">K245+K274+K333+K392</f>
        <v>203160.7</v>
      </c>
      <c r="L244" s="15"/>
    </row>
    <row r="245" spans="1:12" x14ac:dyDescent="0.2">
      <c r="A245" s="1"/>
      <c r="B245" s="20" t="s">
        <v>42</v>
      </c>
      <c r="C245" s="10" t="s">
        <v>41</v>
      </c>
      <c r="D245" s="10" t="s">
        <v>33</v>
      </c>
      <c r="E245" s="10"/>
      <c r="F245" s="14"/>
      <c r="G245" s="15">
        <f>G246+G265</f>
        <v>100271.59999999999</v>
      </c>
      <c r="H245" s="15"/>
      <c r="I245" s="15">
        <f>I246+I265</f>
        <v>1711.4</v>
      </c>
      <c r="J245" s="15"/>
      <c r="K245" s="15">
        <f>K246+K265</f>
        <v>101982.99999999999</v>
      </c>
      <c r="L245" s="15"/>
    </row>
    <row r="246" spans="1:12" ht="24" x14ac:dyDescent="0.2">
      <c r="A246" s="1"/>
      <c r="B246" s="18" t="s">
        <v>149</v>
      </c>
      <c r="C246" s="10" t="s">
        <v>41</v>
      </c>
      <c r="D246" s="10" t="s">
        <v>33</v>
      </c>
      <c r="E246" s="10" t="s">
        <v>81</v>
      </c>
      <c r="F246" s="14"/>
      <c r="G246" s="15">
        <f>G248+G255</f>
        <v>100071.59999999999</v>
      </c>
      <c r="H246" s="15"/>
      <c r="I246" s="15">
        <f t="shared" ref="I246:K246" si="127">I248+I255</f>
        <v>0</v>
      </c>
      <c r="J246" s="15"/>
      <c r="K246" s="15">
        <f t="shared" si="127"/>
        <v>100071.59999999999</v>
      </c>
      <c r="L246" s="15"/>
    </row>
    <row r="247" spans="1:12" ht="24" x14ac:dyDescent="0.2">
      <c r="A247" s="1"/>
      <c r="B247" s="18" t="s">
        <v>331</v>
      </c>
      <c r="C247" s="10" t="s">
        <v>41</v>
      </c>
      <c r="D247" s="10" t="s">
        <v>33</v>
      </c>
      <c r="E247" s="10" t="s">
        <v>332</v>
      </c>
      <c r="F247" s="14"/>
      <c r="G247" s="15">
        <f>G248</f>
        <v>99571.599999999991</v>
      </c>
      <c r="H247" s="15"/>
      <c r="I247" s="15">
        <f t="shared" ref="I247:K247" si="128">I248</f>
        <v>0</v>
      </c>
      <c r="J247" s="15"/>
      <c r="K247" s="15">
        <f t="shared" si="128"/>
        <v>99571.599999999991</v>
      </c>
      <c r="L247" s="15"/>
    </row>
    <row r="248" spans="1:12" x14ac:dyDescent="0.2">
      <c r="A248" s="1"/>
      <c r="B248" s="18" t="s">
        <v>330</v>
      </c>
      <c r="C248" s="10" t="s">
        <v>41</v>
      </c>
      <c r="D248" s="10" t="s">
        <v>33</v>
      </c>
      <c r="E248" s="10" t="s">
        <v>333</v>
      </c>
      <c r="F248" s="14"/>
      <c r="G248" s="15">
        <f>G249+G252</f>
        <v>99571.599999999991</v>
      </c>
      <c r="H248" s="15"/>
      <c r="I248" s="15">
        <f t="shared" ref="I248:K248" si="129">I249+I252</f>
        <v>0</v>
      </c>
      <c r="J248" s="15"/>
      <c r="K248" s="15">
        <f t="shared" si="129"/>
        <v>99571.599999999991</v>
      </c>
      <c r="L248" s="15"/>
    </row>
    <row r="249" spans="1:12" ht="36" x14ac:dyDescent="0.2">
      <c r="A249" s="1"/>
      <c r="B249" s="17" t="s">
        <v>334</v>
      </c>
      <c r="C249" s="10" t="s">
        <v>41</v>
      </c>
      <c r="D249" s="10" t="s">
        <v>33</v>
      </c>
      <c r="E249" s="10" t="s">
        <v>335</v>
      </c>
      <c r="F249" s="14"/>
      <c r="G249" s="15">
        <f>G250</f>
        <v>96584.4</v>
      </c>
      <c r="H249" s="15"/>
      <c r="I249" s="15">
        <f t="shared" ref="I249:K250" si="130">I250</f>
        <v>0</v>
      </c>
      <c r="J249" s="15"/>
      <c r="K249" s="15">
        <f t="shared" si="130"/>
        <v>96584.4</v>
      </c>
      <c r="L249" s="15"/>
    </row>
    <row r="250" spans="1:12" ht="24" x14ac:dyDescent="0.2">
      <c r="A250" s="1"/>
      <c r="B250" s="18" t="s">
        <v>346</v>
      </c>
      <c r="C250" s="10" t="s">
        <v>41</v>
      </c>
      <c r="D250" s="10" t="s">
        <v>33</v>
      </c>
      <c r="E250" s="10" t="s">
        <v>335</v>
      </c>
      <c r="F250" s="14">
        <v>400</v>
      </c>
      <c r="G250" s="15">
        <f>G251</f>
        <v>96584.4</v>
      </c>
      <c r="H250" s="15"/>
      <c r="I250" s="15">
        <f t="shared" si="130"/>
        <v>0</v>
      </c>
      <c r="J250" s="15"/>
      <c r="K250" s="15">
        <f t="shared" si="130"/>
        <v>96584.4</v>
      </c>
      <c r="L250" s="15"/>
    </row>
    <row r="251" spans="1:12" x14ac:dyDescent="0.2">
      <c r="A251" s="1"/>
      <c r="B251" s="18" t="s">
        <v>310</v>
      </c>
      <c r="C251" s="10" t="s">
        <v>41</v>
      </c>
      <c r="D251" s="10" t="s">
        <v>33</v>
      </c>
      <c r="E251" s="10" t="s">
        <v>335</v>
      </c>
      <c r="F251" s="14">
        <v>410</v>
      </c>
      <c r="G251" s="15">
        <v>96584.4</v>
      </c>
      <c r="H251" s="15"/>
      <c r="I251" s="15"/>
      <c r="J251" s="15"/>
      <c r="K251" s="15">
        <f>G251+I251</f>
        <v>96584.4</v>
      </c>
      <c r="L251" s="15"/>
    </row>
    <row r="252" spans="1:12" ht="36" x14ac:dyDescent="0.2">
      <c r="A252" s="1"/>
      <c r="B252" s="17" t="s">
        <v>337</v>
      </c>
      <c r="C252" s="10" t="s">
        <v>41</v>
      </c>
      <c r="D252" s="10" t="s">
        <v>33</v>
      </c>
      <c r="E252" s="10" t="s">
        <v>336</v>
      </c>
      <c r="F252" s="14"/>
      <c r="G252" s="15">
        <f>G253</f>
        <v>2987.2</v>
      </c>
      <c r="H252" s="15"/>
      <c r="I252" s="15">
        <f t="shared" ref="I252:K253" si="131">I253</f>
        <v>0</v>
      </c>
      <c r="J252" s="15"/>
      <c r="K252" s="15">
        <f t="shared" si="131"/>
        <v>2987.2</v>
      </c>
      <c r="L252" s="15"/>
    </row>
    <row r="253" spans="1:12" ht="24" x14ac:dyDescent="0.2">
      <c r="A253" s="1"/>
      <c r="B253" s="18" t="s">
        <v>346</v>
      </c>
      <c r="C253" s="10" t="s">
        <v>41</v>
      </c>
      <c r="D253" s="10" t="s">
        <v>33</v>
      </c>
      <c r="E253" s="10" t="s">
        <v>336</v>
      </c>
      <c r="F253" s="14">
        <v>400</v>
      </c>
      <c r="G253" s="15">
        <f>G254</f>
        <v>2987.2</v>
      </c>
      <c r="H253" s="15"/>
      <c r="I253" s="15">
        <f t="shared" si="131"/>
        <v>0</v>
      </c>
      <c r="J253" s="15"/>
      <c r="K253" s="15">
        <f t="shared" si="131"/>
        <v>2987.2</v>
      </c>
      <c r="L253" s="15"/>
    </row>
    <row r="254" spans="1:12" x14ac:dyDescent="0.2">
      <c r="A254" s="1"/>
      <c r="B254" s="18" t="s">
        <v>310</v>
      </c>
      <c r="C254" s="10" t="s">
        <v>41</v>
      </c>
      <c r="D254" s="10" t="s">
        <v>33</v>
      </c>
      <c r="E254" s="10" t="s">
        <v>336</v>
      </c>
      <c r="F254" s="14">
        <v>410</v>
      </c>
      <c r="G254" s="15">
        <f>2987.1+0.1</f>
        <v>2987.2</v>
      </c>
      <c r="H254" s="15"/>
      <c r="I254" s="15"/>
      <c r="J254" s="15"/>
      <c r="K254" s="15">
        <f>G254+I254</f>
        <v>2987.2</v>
      </c>
      <c r="L254" s="15"/>
    </row>
    <row r="255" spans="1:12" ht="24" x14ac:dyDescent="0.2">
      <c r="A255" s="1"/>
      <c r="B255" s="18" t="s">
        <v>275</v>
      </c>
      <c r="C255" s="10" t="s">
        <v>41</v>
      </c>
      <c r="D255" s="10" t="s">
        <v>33</v>
      </c>
      <c r="E255" s="10" t="s">
        <v>243</v>
      </c>
      <c r="F255" s="14"/>
      <c r="G255" s="15">
        <f>G262+G256+G259</f>
        <v>500</v>
      </c>
      <c r="H255" s="15"/>
      <c r="I255" s="15">
        <f t="shared" ref="I255:K255" si="132">I262+I256+I259</f>
        <v>0</v>
      </c>
      <c r="J255" s="15"/>
      <c r="K255" s="15">
        <f t="shared" si="132"/>
        <v>500</v>
      </c>
      <c r="L255" s="15"/>
    </row>
    <row r="256" spans="1:12" ht="36" hidden="1" x14ac:dyDescent="0.2">
      <c r="A256" s="1"/>
      <c r="B256" s="17" t="s">
        <v>308</v>
      </c>
      <c r="C256" s="10" t="s">
        <v>41</v>
      </c>
      <c r="D256" s="10" t="s">
        <v>33</v>
      </c>
      <c r="E256" s="10" t="s">
        <v>312</v>
      </c>
      <c r="F256" s="14"/>
      <c r="G256" s="15">
        <f>G257</f>
        <v>0</v>
      </c>
      <c r="H256" s="15"/>
      <c r="I256" s="15">
        <f t="shared" ref="I256:K257" si="133">I257</f>
        <v>0</v>
      </c>
      <c r="J256" s="15"/>
      <c r="K256" s="15">
        <f t="shared" si="133"/>
        <v>0</v>
      </c>
      <c r="L256" s="15"/>
    </row>
    <row r="257" spans="1:12" hidden="1" x14ac:dyDescent="0.2">
      <c r="A257" s="1"/>
      <c r="B257" s="18" t="s">
        <v>310</v>
      </c>
      <c r="C257" s="10" t="s">
        <v>41</v>
      </c>
      <c r="D257" s="10" t="s">
        <v>33</v>
      </c>
      <c r="E257" s="10" t="s">
        <v>312</v>
      </c>
      <c r="F257" s="14">
        <v>400</v>
      </c>
      <c r="G257" s="15">
        <f>G258</f>
        <v>0</v>
      </c>
      <c r="H257" s="15"/>
      <c r="I257" s="15">
        <f t="shared" si="133"/>
        <v>0</v>
      </c>
      <c r="J257" s="15"/>
      <c r="K257" s="15">
        <f t="shared" si="133"/>
        <v>0</v>
      </c>
      <c r="L257" s="15"/>
    </row>
    <row r="258" spans="1:12" ht="24" hidden="1" x14ac:dyDescent="0.2">
      <c r="A258" s="1"/>
      <c r="B258" s="18" t="s">
        <v>311</v>
      </c>
      <c r="C258" s="10" t="s">
        <v>41</v>
      </c>
      <c r="D258" s="10" t="s">
        <v>33</v>
      </c>
      <c r="E258" s="10" t="s">
        <v>312</v>
      </c>
      <c r="F258" s="14">
        <v>412</v>
      </c>
      <c r="G258" s="15">
        <v>0</v>
      </c>
      <c r="H258" s="15"/>
      <c r="I258" s="15"/>
      <c r="J258" s="15"/>
      <c r="K258" s="15">
        <f>G258+I258</f>
        <v>0</v>
      </c>
      <c r="L258" s="15"/>
    </row>
    <row r="259" spans="1:12" ht="48" hidden="1" x14ac:dyDescent="0.2">
      <c r="A259" s="1"/>
      <c r="B259" s="17" t="s">
        <v>309</v>
      </c>
      <c r="C259" s="10" t="s">
        <v>41</v>
      </c>
      <c r="D259" s="10" t="s">
        <v>33</v>
      </c>
      <c r="E259" s="10" t="s">
        <v>313</v>
      </c>
      <c r="F259" s="14"/>
      <c r="G259" s="15">
        <f>G260</f>
        <v>0</v>
      </c>
      <c r="H259" s="15"/>
      <c r="I259" s="15">
        <f t="shared" ref="I259:K260" si="134">I260</f>
        <v>0</v>
      </c>
      <c r="J259" s="15"/>
      <c r="K259" s="15">
        <f t="shared" si="134"/>
        <v>0</v>
      </c>
      <c r="L259" s="15"/>
    </row>
    <row r="260" spans="1:12" hidden="1" x14ac:dyDescent="0.2">
      <c r="A260" s="1"/>
      <c r="B260" s="18" t="s">
        <v>310</v>
      </c>
      <c r="C260" s="10" t="s">
        <v>41</v>
      </c>
      <c r="D260" s="10" t="s">
        <v>33</v>
      </c>
      <c r="E260" s="10" t="s">
        <v>313</v>
      </c>
      <c r="F260" s="14">
        <v>400</v>
      </c>
      <c r="G260" s="15">
        <f>G261</f>
        <v>0</v>
      </c>
      <c r="H260" s="15"/>
      <c r="I260" s="15">
        <f t="shared" si="134"/>
        <v>0</v>
      </c>
      <c r="J260" s="15"/>
      <c r="K260" s="15">
        <f t="shared" si="134"/>
        <v>0</v>
      </c>
      <c r="L260" s="15"/>
    </row>
    <row r="261" spans="1:12" ht="24" hidden="1" x14ac:dyDescent="0.2">
      <c r="A261" s="1"/>
      <c r="B261" s="18" t="s">
        <v>311</v>
      </c>
      <c r="C261" s="10" t="s">
        <v>41</v>
      </c>
      <c r="D261" s="10" t="s">
        <v>33</v>
      </c>
      <c r="E261" s="10" t="s">
        <v>313</v>
      </c>
      <c r="F261" s="14">
        <v>412</v>
      </c>
      <c r="G261" s="15">
        <v>0</v>
      </c>
      <c r="H261" s="15"/>
      <c r="I261" s="15"/>
      <c r="J261" s="15"/>
      <c r="K261" s="15">
        <f>G261+I261</f>
        <v>0</v>
      </c>
      <c r="L261" s="15"/>
    </row>
    <row r="262" spans="1:12" x14ac:dyDescent="0.2">
      <c r="A262" s="1"/>
      <c r="B262" s="18" t="s">
        <v>263</v>
      </c>
      <c r="C262" s="10" t="s">
        <v>41</v>
      </c>
      <c r="D262" s="10" t="s">
        <v>33</v>
      </c>
      <c r="E262" s="10" t="s">
        <v>192</v>
      </c>
      <c r="F262" s="14"/>
      <c r="G262" s="15">
        <f>G263</f>
        <v>500</v>
      </c>
      <c r="H262" s="15"/>
      <c r="I262" s="15">
        <f t="shared" ref="I262:I263" si="135">I263</f>
        <v>0</v>
      </c>
      <c r="J262" s="15"/>
      <c r="K262" s="15">
        <f t="shared" ref="K262:K263" si="136">K263</f>
        <v>500</v>
      </c>
      <c r="L262" s="15"/>
    </row>
    <row r="263" spans="1:12" ht="24" x14ac:dyDescent="0.2">
      <c r="A263" s="1"/>
      <c r="B263" s="18" t="s">
        <v>68</v>
      </c>
      <c r="C263" s="10" t="s">
        <v>41</v>
      </c>
      <c r="D263" s="10" t="s">
        <v>33</v>
      </c>
      <c r="E263" s="10" t="s">
        <v>192</v>
      </c>
      <c r="F263" s="14">
        <v>200</v>
      </c>
      <c r="G263" s="15">
        <f>G264</f>
        <v>500</v>
      </c>
      <c r="H263" s="15"/>
      <c r="I263" s="15">
        <f t="shared" si="135"/>
        <v>0</v>
      </c>
      <c r="J263" s="15"/>
      <c r="K263" s="15">
        <f t="shared" si="136"/>
        <v>500</v>
      </c>
      <c r="L263" s="15"/>
    </row>
    <row r="264" spans="1:12" ht="24" x14ac:dyDescent="0.2">
      <c r="A264" s="1"/>
      <c r="B264" s="18" t="s">
        <v>16</v>
      </c>
      <c r="C264" s="10" t="s">
        <v>41</v>
      </c>
      <c r="D264" s="10" t="s">
        <v>33</v>
      </c>
      <c r="E264" s="10" t="s">
        <v>192</v>
      </c>
      <c r="F264" s="14">
        <v>240</v>
      </c>
      <c r="G264" s="15">
        <v>500</v>
      </c>
      <c r="H264" s="15"/>
      <c r="I264" s="15"/>
      <c r="J264" s="15"/>
      <c r="K264" s="15">
        <f>G264+I264</f>
        <v>500</v>
      </c>
      <c r="L264" s="15"/>
    </row>
    <row r="265" spans="1:12" ht="24" x14ac:dyDescent="0.2">
      <c r="A265" s="1"/>
      <c r="B265" s="17" t="s">
        <v>296</v>
      </c>
      <c r="C265" s="10" t="s">
        <v>41</v>
      </c>
      <c r="D265" s="10" t="s">
        <v>33</v>
      </c>
      <c r="E265" s="10" t="s">
        <v>94</v>
      </c>
      <c r="F265" s="15"/>
      <c r="G265" s="15">
        <f>G266</f>
        <v>200</v>
      </c>
      <c r="H265" s="15"/>
      <c r="I265" s="15">
        <f t="shared" ref="I265:I266" si="137">I266</f>
        <v>1711.4</v>
      </c>
      <c r="J265" s="15"/>
      <c r="K265" s="15">
        <f t="shared" ref="K265:K266" si="138">K266</f>
        <v>1911.4</v>
      </c>
      <c r="L265" s="15"/>
    </row>
    <row r="266" spans="1:12" x14ac:dyDescent="0.2">
      <c r="A266" s="1"/>
      <c r="B266" s="17" t="s">
        <v>260</v>
      </c>
      <c r="C266" s="10" t="s">
        <v>41</v>
      </c>
      <c r="D266" s="10" t="s">
        <v>33</v>
      </c>
      <c r="E266" s="10" t="s">
        <v>245</v>
      </c>
      <c r="F266" s="15"/>
      <c r="G266" s="15">
        <f>G267</f>
        <v>200</v>
      </c>
      <c r="H266" s="15"/>
      <c r="I266" s="15">
        <f t="shared" si="137"/>
        <v>1711.4</v>
      </c>
      <c r="J266" s="15"/>
      <c r="K266" s="15">
        <f t="shared" si="138"/>
        <v>1911.4</v>
      </c>
      <c r="L266" s="15"/>
    </row>
    <row r="267" spans="1:12" ht="24" x14ac:dyDescent="0.2">
      <c r="A267" s="1"/>
      <c r="B267" s="17" t="s">
        <v>297</v>
      </c>
      <c r="C267" s="10" t="s">
        <v>41</v>
      </c>
      <c r="D267" s="10" t="s">
        <v>33</v>
      </c>
      <c r="E267" s="10" t="s">
        <v>244</v>
      </c>
      <c r="F267" s="15"/>
      <c r="G267" s="15">
        <f>G268+G271</f>
        <v>200</v>
      </c>
      <c r="H267" s="15"/>
      <c r="I267" s="15">
        <f t="shared" ref="I267" si="139">I268+I271</f>
        <v>1711.4</v>
      </c>
      <c r="J267" s="15"/>
      <c r="K267" s="15">
        <f>K268+K271</f>
        <v>1911.4</v>
      </c>
      <c r="L267" s="15"/>
    </row>
    <row r="268" spans="1:12" s="2" customFormat="1" ht="24" hidden="1" x14ac:dyDescent="0.2">
      <c r="A268" s="1"/>
      <c r="B268" s="45" t="s">
        <v>66</v>
      </c>
      <c r="C268" s="38" t="s">
        <v>41</v>
      </c>
      <c r="D268" s="38" t="s">
        <v>33</v>
      </c>
      <c r="E268" s="67" t="s">
        <v>95</v>
      </c>
      <c r="F268" s="40"/>
      <c r="G268" s="40">
        <f>G269</f>
        <v>0</v>
      </c>
      <c r="H268" s="40"/>
      <c r="I268" s="40">
        <f t="shared" ref="I268:I269" si="140">I269</f>
        <v>0</v>
      </c>
      <c r="J268" s="40"/>
      <c r="K268" s="40">
        <f t="shared" ref="K268:K269" si="141">K269</f>
        <v>0</v>
      </c>
      <c r="L268" s="40"/>
    </row>
    <row r="269" spans="1:12" s="2" customFormat="1" ht="24" hidden="1" x14ac:dyDescent="0.2">
      <c r="A269" s="1"/>
      <c r="B269" s="17" t="s">
        <v>74</v>
      </c>
      <c r="C269" s="10" t="s">
        <v>41</v>
      </c>
      <c r="D269" s="10" t="s">
        <v>33</v>
      </c>
      <c r="E269" s="67" t="s">
        <v>95</v>
      </c>
      <c r="F269" s="14">
        <v>600</v>
      </c>
      <c r="G269" s="15">
        <f>G270</f>
        <v>0</v>
      </c>
      <c r="H269" s="15"/>
      <c r="I269" s="15">
        <f t="shared" si="140"/>
        <v>0</v>
      </c>
      <c r="J269" s="15"/>
      <c r="K269" s="15">
        <f t="shared" si="141"/>
        <v>0</v>
      </c>
      <c r="L269" s="15"/>
    </row>
    <row r="270" spans="1:12" s="2" customFormat="1" ht="36" hidden="1" x14ac:dyDescent="0.2">
      <c r="A270" s="1"/>
      <c r="B270" s="30" t="s">
        <v>137</v>
      </c>
      <c r="C270" s="32" t="s">
        <v>41</v>
      </c>
      <c r="D270" s="32" t="s">
        <v>33</v>
      </c>
      <c r="E270" s="67" t="s">
        <v>95</v>
      </c>
      <c r="F270" s="33">
        <v>630</v>
      </c>
      <c r="G270" s="34">
        <v>0</v>
      </c>
      <c r="H270" s="34"/>
      <c r="I270" s="34"/>
      <c r="J270" s="34"/>
      <c r="K270" s="34">
        <v>0</v>
      </c>
      <c r="L270" s="34"/>
    </row>
    <row r="271" spans="1:12" x14ac:dyDescent="0.2">
      <c r="A271" s="1"/>
      <c r="B271" s="17" t="s">
        <v>266</v>
      </c>
      <c r="C271" s="10" t="s">
        <v>41</v>
      </c>
      <c r="D271" s="10" t="s">
        <v>33</v>
      </c>
      <c r="E271" s="10" t="s">
        <v>193</v>
      </c>
      <c r="F271" s="14"/>
      <c r="G271" s="15">
        <f>G272</f>
        <v>200</v>
      </c>
      <c r="H271" s="15"/>
      <c r="I271" s="15">
        <f t="shared" ref="I271:I272" si="142">I272</f>
        <v>1711.4</v>
      </c>
      <c r="J271" s="15"/>
      <c r="K271" s="15">
        <f t="shared" ref="K271:K272" si="143">K272</f>
        <v>1911.4</v>
      </c>
      <c r="L271" s="15"/>
    </row>
    <row r="272" spans="1:12" ht="24" x14ac:dyDescent="0.2">
      <c r="A272" s="1"/>
      <c r="B272" s="18" t="s">
        <v>68</v>
      </c>
      <c r="C272" s="10" t="s">
        <v>41</v>
      </c>
      <c r="D272" s="10" t="s">
        <v>33</v>
      </c>
      <c r="E272" s="10" t="s">
        <v>193</v>
      </c>
      <c r="F272" s="14">
        <v>200</v>
      </c>
      <c r="G272" s="15">
        <f>G273</f>
        <v>200</v>
      </c>
      <c r="H272" s="15"/>
      <c r="I272" s="15">
        <f t="shared" si="142"/>
        <v>1711.4</v>
      </c>
      <c r="J272" s="15"/>
      <c r="K272" s="15">
        <f t="shared" si="143"/>
        <v>1911.4</v>
      </c>
      <c r="L272" s="15"/>
    </row>
    <row r="273" spans="1:13" ht="24" x14ac:dyDescent="0.2">
      <c r="A273" s="1"/>
      <c r="B273" s="18" t="s">
        <v>16</v>
      </c>
      <c r="C273" s="10" t="s">
        <v>41</v>
      </c>
      <c r="D273" s="10" t="s">
        <v>33</v>
      </c>
      <c r="E273" s="10" t="s">
        <v>193</v>
      </c>
      <c r="F273" s="14">
        <v>240</v>
      </c>
      <c r="G273" s="15">
        <f>300-100</f>
        <v>200</v>
      </c>
      <c r="H273" s="15"/>
      <c r="I273" s="15">
        <v>1711.4</v>
      </c>
      <c r="J273" s="15"/>
      <c r="K273" s="15">
        <f>G273+I273</f>
        <v>1911.4</v>
      </c>
      <c r="L273" s="15"/>
    </row>
    <row r="274" spans="1:13" x14ac:dyDescent="0.2">
      <c r="A274" s="1"/>
      <c r="B274" s="20" t="s">
        <v>44</v>
      </c>
      <c r="C274" s="10" t="s">
        <v>41</v>
      </c>
      <c r="D274" s="10" t="s">
        <v>45</v>
      </c>
      <c r="E274" s="10"/>
      <c r="F274" s="14"/>
      <c r="G274" s="15">
        <f>G275</f>
        <v>96135.700000000012</v>
      </c>
      <c r="H274" s="15"/>
      <c r="I274" s="15">
        <f>I275</f>
        <v>-3581.2000000000003</v>
      </c>
      <c r="J274" s="15"/>
      <c r="K274" s="15">
        <f t="shared" ref="K274" si="144">K275</f>
        <v>92554.5</v>
      </c>
      <c r="L274" s="15"/>
    </row>
    <row r="275" spans="1:13" ht="24" x14ac:dyDescent="0.2">
      <c r="A275" s="1"/>
      <c r="B275" s="17" t="s">
        <v>296</v>
      </c>
      <c r="C275" s="10" t="s">
        <v>41</v>
      </c>
      <c r="D275" s="10" t="s">
        <v>45</v>
      </c>
      <c r="E275" s="10" t="s">
        <v>94</v>
      </c>
      <c r="F275" s="14"/>
      <c r="G275" s="15">
        <f>G276+G288</f>
        <v>96135.700000000012</v>
      </c>
      <c r="H275" s="15"/>
      <c r="I275" s="15">
        <f>I276+I288</f>
        <v>-3581.2000000000003</v>
      </c>
      <c r="J275" s="15"/>
      <c r="K275" s="15">
        <f t="shared" ref="K275" si="145">K276+K288</f>
        <v>92554.5</v>
      </c>
      <c r="L275" s="15"/>
    </row>
    <row r="276" spans="1:13" ht="24" x14ac:dyDescent="0.2">
      <c r="A276" s="1"/>
      <c r="B276" s="45" t="s">
        <v>331</v>
      </c>
      <c r="C276" s="10" t="s">
        <v>41</v>
      </c>
      <c r="D276" s="10" t="s">
        <v>45</v>
      </c>
      <c r="E276" s="10" t="s">
        <v>338</v>
      </c>
      <c r="F276" s="39"/>
      <c r="G276" s="40">
        <f>G277</f>
        <v>37783.599999999999</v>
      </c>
      <c r="H276" s="40"/>
      <c r="I276" s="40">
        <f t="shared" ref="I276:K276" si="146">I277</f>
        <v>0</v>
      </c>
      <c r="J276" s="40"/>
      <c r="K276" s="40">
        <f t="shared" si="146"/>
        <v>37783.599999999999</v>
      </c>
      <c r="L276" s="40"/>
    </row>
    <row r="277" spans="1:13" ht="24" x14ac:dyDescent="0.2">
      <c r="A277" s="1"/>
      <c r="B277" s="45" t="s">
        <v>341</v>
      </c>
      <c r="C277" s="10" t="s">
        <v>41</v>
      </c>
      <c r="D277" s="10" t="s">
        <v>45</v>
      </c>
      <c r="E277" s="10" t="s">
        <v>339</v>
      </c>
      <c r="F277" s="39"/>
      <c r="G277" s="40">
        <f>G278+G283</f>
        <v>37783.599999999999</v>
      </c>
      <c r="H277" s="40"/>
      <c r="I277" s="40">
        <f t="shared" ref="I277:K277" si="147">I278+I283</f>
        <v>0</v>
      </c>
      <c r="J277" s="40"/>
      <c r="K277" s="40">
        <f t="shared" si="147"/>
        <v>37783.599999999999</v>
      </c>
      <c r="L277" s="40"/>
    </row>
    <row r="278" spans="1:13" ht="24" hidden="1" x14ac:dyDescent="0.2">
      <c r="A278" s="1"/>
      <c r="B278" s="45" t="s">
        <v>342</v>
      </c>
      <c r="C278" s="10" t="s">
        <v>41</v>
      </c>
      <c r="D278" s="10" t="s">
        <v>45</v>
      </c>
      <c r="E278" s="10" t="s">
        <v>340</v>
      </c>
      <c r="F278" s="39"/>
      <c r="G278" s="40">
        <f>G279+G281</f>
        <v>0</v>
      </c>
      <c r="H278" s="40"/>
      <c r="I278" s="40">
        <f t="shared" ref="I278:K278" si="148">I279+I281</f>
        <v>0</v>
      </c>
      <c r="J278" s="40"/>
      <c r="K278" s="40">
        <f t="shared" si="148"/>
        <v>0</v>
      </c>
      <c r="L278" s="40"/>
    </row>
    <row r="279" spans="1:13" ht="24" hidden="1" x14ac:dyDescent="0.2">
      <c r="A279" s="1"/>
      <c r="B279" s="18" t="s">
        <v>68</v>
      </c>
      <c r="C279" s="10" t="s">
        <v>41</v>
      </c>
      <c r="D279" s="10" t="s">
        <v>45</v>
      </c>
      <c r="E279" s="10" t="s">
        <v>340</v>
      </c>
      <c r="F279" s="39">
        <v>200</v>
      </c>
      <c r="G279" s="40"/>
      <c r="H279" s="40"/>
      <c r="I279" s="40"/>
      <c r="J279" s="40"/>
      <c r="K279" s="40">
        <v>0</v>
      </c>
      <c r="L279" s="40"/>
    </row>
    <row r="280" spans="1:13" ht="24" hidden="1" x14ac:dyDescent="0.2">
      <c r="A280" s="1"/>
      <c r="B280" s="30" t="s">
        <v>16</v>
      </c>
      <c r="C280" s="10" t="s">
        <v>41</v>
      </c>
      <c r="D280" s="10" t="s">
        <v>45</v>
      </c>
      <c r="E280" s="10" t="s">
        <v>340</v>
      </c>
      <c r="F280" s="39">
        <v>240</v>
      </c>
      <c r="G280" s="40"/>
      <c r="H280" s="40"/>
      <c r="I280" s="40"/>
      <c r="J280" s="40"/>
      <c r="K280" s="40">
        <f>G280+I280</f>
        <v>0</v>
      </c>
      <c r="L280" s="40"/>
    </row>
    <row r="281" spans="1:13" hidden="1" x14ac:dyDescent="0.2">
      <c r="A281" s="1"/>
      <c r="B281" s="17" t="s">
        <v>54</v>
      </c>
      <c r="C281" s="10" t="s">
        <v>41</v>
      </c>
      <c r="D281" s="10" t="s">
        <v>45</v>
      </c>
      <c r="E281" s="10" t="s">
        <v>340</v>
      </c>
      <c r="F281" s="39">
        <v>500</v>
      </c>
      <c r="G281" s="40"/>
      <c r="H281" s="40"/>
      <c r="I281" s="40"/>
      <c r="J281" s="40"/>
      <c r="K281" s="40">
        <v>0</v>
      </c>
      <c r="L281" s="40"/>
    </row>
    <row r="282" spans="1:13" hidden="1" x14ac:dyDescent="0.2">
      <c r="A282" s="1"/>
      <c r="B282" s="18" t="s">
        <v>55</v>
      </c>
      <c r="C282" s="10" t="s">
        <v>41</v>
      </c>
      <c r="D282" s="10" t="s">
        <v>45</v>
      </c>
      <c r="E282" s="10" t="s">
        <v>340</v>
      </c>
      <c r="F282" s="39">
        <v>540</v>
      </c>
      <c r="G282" s="40"/>
      <c r="H282" s="40"/>
      <c r="I282" s="40"/>
      <c r="J282" s="40"/>
      <c r="K282" s="40">
        <f>G282+I282</f>
        <v>0</v>
      </c>
      <c r="L282" s="40"/>
    </row>
    <row r="283" spans="1:13" ht="36" x14ac:dyDescent="0.2">
      <c r="A283" s="1"/>
      <c r="B283" s="17" t="s">
        <v>343</v>
      </c>
      <c r="C283" s="10" t="s">
        <v>41</v>
      </c>
      <c r="D283" s="10" t="s">
        <v>45</v>
      </c>
      <c r="E283" s="10" t="s">
        <v>345</v>
      </c>
      <c r="F283" s="39"/>
      <c r="G283" s="40">
        <f>G284+G286</f>
        <v>37783.599999999999</v>
      </c>
      <c r="H283" s="40"/>
      <c r="I283" s="40">
        <f t="shared" ref="I283:K283" si="149">I284+I286</f>
        <v>0</v>
      </c>
      <c r="J283" s="40"/>
      <c r="K283" s="40">
        <f t="shared" si="149"/>
        <v>37783.599999999999</v>
      </c>
      <c r="L283" s="40"/>
    </row>
    <row r="284" spans="1:13" ht="24" hidden="1" x14ac:dyDescent="0.2">
      <c r="A284" s="1"/>
      <c r="B284" s="18" t="s">
        <v>68</v>
      </c>
      <c r="C284" s="10" t="s">
        <v>41</v>
      </c>
      <c r="D284" s="10" t="s">
        <v>45</v>
      </c>
      <c r="E284" s="10" t="s">
        <v>345</v>
      </c>
      <c r="F284" s="39">
        <v>200</v>
      </c>
      <c r="G284" s="40">
        <f>G285</f>
        <v>0</v>
      </c>
      <c r="H284" s="40"/>
      <c r="I284" s="40">
        <f t="shared" ref="I284:K284" si="150">I285</f>
        <v>0</v>
      </c>
      <c r="J284" s="40"/>
      <c r="K284" s="40">
        <f t="shared" si="150"/>
        <v>0</v>
      </c>
      <c r="L284" s="40"/>
    </row>
    <row r="285" spans="1:13" ht="24" hidden="1" x14ac:dyDescent="0.2">
      <c r="A285" s="1"/>
      <c r="B285" s="30" t="s">
        <v>16</v>
      </c>
      <c r="C285" s="10" t="s">
        <v>41</v>
      </c>
      <c r="D285" s="10" t="s">
        <v>45</v>
      </c>
      <c r="E285" s="10" t="s">
        <v>345</v>
      </c>
      <c r="F285" s="39">
        <v>240</v>
      </c>
      <c r="G285" s="40"/>
      <c r="H285" s="40"/>
      <c r="I285" s="40"/>
      <c r="J285" s="40"/>
      <c r="K285" s="40">
        <f>G285+I285</f>
        <v>0</v>
      </c>
      <c r="L285" s="40"/>
    </row>
    <row r="286" spans="1:13" x14ac:dyDescent="0.2">
      <c r="A286" s="1"/>
      <c r="B286" s="17" t="s">
        <v>54</v>
      </c>
      <c r="C286" s="10" t="s">
        <v>41</v>
      </c>
      <c r="D286" s="10" t="s">
        <v>45</v>
      </c>
      <c r="E286" s="10" t="s">
        <v>345</v>
      </c>
      <c r="F286" s="39">
        <v>500</v>
      </c>
      <c r="G286" s="40">
        <f>G287</f>
        <v>37783.599999999999</v>
      </c>
      <c r="H286" s="40"/>
      <c r="I286" s="40">
        <f t="shared" ref="I286:K286" si="151">I287</f>
        <v>0</v>
      </c>
      <c r="J286" s="40"/>
      <c r="K286" s="40">
        <f t="shared" si="151"/>
        <v>37783.599999999999</v>
      </c>
      <c r="L286" s="40"/>
    </row>
    <row r="287" spans="1:13" x14ac:dyDescent="0.2">
      <c r="A287" s="1"/>
      <c r="B287" s="18" t="s">
        <v>55</v>
      </c>
      <c r="C287" s="10" t="s">
        <v>41</v>
      </c>
      <c r="D287" s="10" t="s">
        <v>45</v>
      </c>
      <c r="E287" s="10" t="s">
        <v>345</v>
      </c>
      <c r="F287" s="39">
        <v>540</v>
      </c>
      <c r="G287" s="40">
        <f>34005.2+3778.4</f>
        <v>37783.599999999999</v>
      </c>
      <c r="H287" s="40"/>
      <c r="I287" s="40"/>
      <c r="J287" s="40"/>
      <c r="K287" s="40">
        <f>G287+I287</f>
        <v>37783.599999999999</v>
      </c>
      <c r="L287" s="40"/>
      <c r="M287" s="29">
        <v>37783.550000000003</v>
      </c>
    </row>
    <row r="288" spans="1:13" s="2" customFormat="1" x14ac:dyDescent="0.2">
      <c r="A288" s="1"/>
      <c r="B288" s="45" t="s">
        <v>260</v>
      </c>
      <c r="C288" s="38" t="s">
        <v>41</v>
      </c>
      <c r="D288" s="38" t="s">
        <v>45</v>
      </c>
      <c r="E288" s="38" t="s">
        <v>245</v>
      </c>
      <c r="F288" s="39"/>
      <c r="G288" s="40">
        <f>G289</f>
        <v>58352.100000000006</v>
      </c>
      <c r="H288" s="40"/>
      <c r="I288" s="40">
        <f t="shared" ref="I288" si="152">I289</f>
        <v>-3581.2000000000003</v>
      </c>
      <c r="J288" s="40"/>
      <c r="K288" s="40">
        <f t="shared" ref="K288" si="153">K289</f>
        <v>54770.9</v>
      </c>
      <c r="L288" s="40"/>
    </row>
    <row r="289" spans="1:12" s="2" customFormat="1" ht="25.5" customHeight="1" x14ac:dyDescent="0.2">
      <c r="A289" s="1"/>
      <c r="B289" s="17" t="s">
        <v>298</v>
      </c>
      <c r="C289" s="10" t="s">
        <v>41</v>
      </c>
      <c r="D289" s="10" t="s">
        <v>45</v>
      </c>
      <c r="E289" s="10" t="s">
        <v>246</v>
      </c>
      <c r="F289" s="14"/>
      <c r="G289" s="15">
        <f>G290+G295+G300+G305+G328+G315+G310+G320+G323</f>
        <v>58352.100000000006</v>
      </c>
      <c r="H289" s="15"/>
      <c r="I289" s="15">
        <f t="shared" ref="I289:K289" si="154">I290+I295+I300+I305+I328+I315+I310+I320+I323</f>
        <v>-3581.2000000000003</v>
      </c>
      <c r="J289" s="15"/>
      <c r="K289" s="15">
        <f t="shared" si="154"/>
        <v>54770.9</v>
      </c>
      <c r="L289" s="15"/>
    </row>
    <row r="290" spans="1:12" ht="49.5" hidden="1" customHeight="1" x14ac:dyDescent="0.2">
      <c r="A290" s="1"/>
      <c r="B290" s="18" t="s">
        <v>163</v>
      </c>
      <c r="C290" s="10" t="s">
        <v>41</v>
      </c>
      <c r="D290" s="10" t="s">
        <v>45</v>
      </c>
      <c r="E290" s="10" t="s">
        <v>194</v>
      </c>
      <c r="F290" s="14"/>
      <c r="G290" s="15">
        <f>G291+G293</f>
        <v>0</v>
      </c>
      <c r="H290" s="15"/>
      <c r="I290" s="15">
        <f t="shared" ref="I290:K290" si="155">I291+I293</f>
        <v>0</v>
      </c>
      <c r="J290" s="15"/>
      <c r="K290" s="15">
        <f t="shared" si="155"/>
        <v>0</v>
      </c>
      <c r="L290" s="15"/>
    </row>
    <row r="291" spans="1:12" s="2" customFormat="1" ht="25.5" hidden="1" customHeight="1" x14ac:dyDescent="0.2">
      <c r="A291" s="1"/>
      <c r="B291" s="18" t="s">
        <v>68</v>
      </c>
      <c r="C291" s="38" t="s">
        <v>41</v>
      </c>
      <c r="D291" s="38" t="s">
        <v>45</v>
      </c>
      <c r="E291" s="10" t="s">
        <v>194</v>
      </c>
      <c r="F291" s="14">
        <v>200</v>
      </c>
      <c r="G291" s="40">
        <f>G292</f>
        <v>0</v>
      </c>
      <c r="H291" s="40"/>
      <c r="I291" s="40">
        <f t="shared" ref="I291" si="156">I292</f>
        <v>0</v>
      </c>
      <c r="J291" s="40"/>
      <c r="K291" s="40">
        <f>K292</f>
        <v>0</v>
      </c>
      <c r="L291" s="40"/>
    </row>
    <row r="292" spans="1:12" s="2" customFormat="1" ht="25.5" hidden="1" customHeight="1" x14ac:dyDescent="0.2">
      <c r="A292" s="1"/>
      <c r="B292" s="30" t="s">
        <v>16</v>
      </c>
      <c r="C292" s="38" t="s">
        <v>41</v>
      </c>
      <c r="D292" s="38" t="s">
        <v>45</v>
      </c>
      <c r="E292" s="10" t="s">
        <v>194</v>
      </c>
      <c r="F292" s="33">
        <v>240</v>
      </c>
      <c r="G292" s="40">
        <v>0</v>
      </c>
      <c r="H292" s="40"/>
      <c r="I292" s="40"/>
      <c r="J292" s="40"/>
      <c r="K292" s="40">
        <f>G292+I292</f>
        <v>0</v>
      </c>
      <c r="L292" s="40"/>
    </row>
    <row r="293" spans="1:12" hidden="1" x14ac:dyDescent="0.2">
      <c r="A293" s="1"/>
      <c r="B293" s="17" t="s">
        <v>54</v>
      </c>
      <c r="C293" s="10" t="s">
        <v>41</v>
      </c>
      <c r="D293" s="10" t="s">
        <v>45</v>
      </c>
      <c r="E293" s="10" t="s">
        <v>194</v>
      </c>
      <c r="F293" s="14">
        <v>500</v>
      </c>
      <c r="G293" s="15">
        <f>G294</f>
        <v>0</v>
      </c>
      <c r="H293" s="15"/>
      <c r="I293" s="15">
        <f t="shared" ref="I293" si="157">I294</f>
        <v>0</v>
      </c>
      <c r="J293" s="15"/>
      <c r="K293" s="15">
        <f>K294</f>
        <v>0</v>
      </c>
      <c r="L293" s="15"/>
    </row>
    <row r="294" spans="1:12" hidden="1" x14ac:dyDescent="0.2">
      <c r="A294" s="1"/>
      <c r="B294" s="18" t="s">
        <v>55</v>
      </c>
      <c r="C294" s="10" t="s">
        <v>41</v>
      </c>
      <c r="D294" s="10" t="s">
        <v>45</v>
      </c>
      <c r="E294" s="10" t="s">
        <v>194</v>
      </c>
      <c r="F294" s="14">
        <v>540</v>
      </c>
      <c r="G294" s="15">
        <v>0</v>
      </c>
      <c r="H294" s="15"/>
      <c r="I294" s="15"/>
      <c r="J294" s="15"/>
      <c r="K294" s="15">
        <f>G294+I294</f>
        <v>0</v>
      </c>
      <c r="L294" s="15"/>
    </row>
    <row r="295" spans="1:12" ht="48" hidden="1" x14ac:dyDescent="0.2">
      <c r="A295" s="1"/>
      <c r="B295" s="18" t="s">
        <v>164</v>
      </c>
      <c r="C295" s="10" t="s">
        <v>41</v>
      </c>
      <c r="D295" s="10" t="s">
        <v>45</v>
      </c>
      <c r="E295" s="66" t="s">
        <v>162</v>
      </c>
      <c r="F295" s="14"/>
      <c r="G295" s="15">
        <f>G296+G298</f>
        <v>0</v>
      </c>
      <c r="H295" s="15"/>
      <c r="I295" s="15">
        <f t="shared" ref="I295:K295" si="158">I296+I298</f>
        <v>0</v>
      </c>
      <c r="J295" s="15"/>
      <c r="K295" s="15">
        <f t="shared" si="158"/>
        <v>0</v>
      </c>
      <c r="L295" s="15"/>
    </row>
    <row r="296" spans="1:12" s="2" customFormat="1" ht="25.5" hidden="1" customHeight="1" x14ac:dyDescent="0.2">
      <c r="A296" s="1"/>
      <c r="B296" s="18" t="s">
        <v>68</v>
      </c>
      <c r="C296" s="38" t="s">
        <v>41</v>
      </c>
      <c r="D296" s="38" t="s">
        <v>45</v>
      </c>
      <c r="E296" s="66" t="s">
        <v>162</v>
      </c>
      <c r="F296" s="14">
        <v>200</v>
      </c>
      <c r="G296" s="40">
        <f>G297</f>
        <v>0</v>
      </c>
      <c r="H296" s="40"/>
      <c r="I296" s="40">
        <f t="shared" ref="I296" si="159">I297</f>
        <v>0</v>
      </c>
      <c r="J296" s="40"/>
      <c r="K296" s="40">
        <f>K297</f>
        <v>0</v>
      </c>
      <c r="L296" s="40"/>
    </row>
    <row r="297" spans="1:12" s="2" customFormat="1" ht="25.5" hidden="1" customHeight="1" x14ac:dyDescent="0.2">
      <c r="A297" s="1"/>
      <c r="B297" s="30" t="s">
        <v>16</v>
      </c>
      <c r="C297" s="38" t="s">
        <v>41</v>
      </c>
      <c r="D297" s="38" t="s">
        <v>45</v>
      </c>
      <c r="E297" s="66" t="s">
        <v>162</v>
      </c>
      <c r="F297" s="33">
        <v>240</v>
      </c>
      <c r="G297" s="40">
        <v>0</v>
      </c>
      <c r="H297" s="40"/>
      <c r="I297" s="40"/>
      <c r="J297" s="40"/>
      <c r="K297" s="40">
        <f>G297+I297</f>
        <v>0</v>
      </c>
      <c r="L297" s="40"/>
    </row>
    <row r="298" spans="1:12" hidden="1" x14ac:dyDescent="0.2">
      <c r="A298" s="1"/>
      <c r="B298" s="17" t="s">
        <v>54</v>
      </c>
      <c r="C298" s="10" t="s">
        <v>41</v>
      </c>
      <c r="D298" s="10" t="s">
        <v>45</v>
      </c>
      <c r="E298" s="66" t="s">
        <v>162</v>
      </c>
      <c r="F298" s="14">
        <v>500</v>
      </c>
      <c r="G298" s="15">
        <f>G299</f>
        <v>0</v>
      </c>
      <c r="H298" s="15"/>
      <c r="I298" s="15">
        <f t="shared" ref="I298" si="160">I299</f>
        <v>0</v>
      </c>
      <c r="J298" s="15"/>
      <c r="K298" s="15">
        <f>K299</f>
        <v>0</v>
      </c>
      <c r="L298" s="15"/>
    </row>
    <row r="299" spans="1:12" hidden="1" x14ac:dyDescent="0.2">
      <c r="A299" s="1"/>
      <c r="B299" s="18" t="s">
        <v>55</v>
      </c>
      <c r="C299" s="10" t="s">
        <v>41</v>
      </c>
      <c r="D299" s="10" t="s">
        <v>45</v>
      </c>
      <c r="E299" s="66" t="s">
        <v>162</v>
      </c>
      <c r="F299" s="14">
        <v>540</v>
      </c>
      <c r="G299" s="15">
        <v>0</v>
      </c>
      <c r="H299" s="15"/>
      <c r="I299" s="15"/>
      <c r="J299" s="15"/>
      <c r="K299" s="15">
        <f>G299+I299</f>
        <v>0</v>
      </c>
      <c r="L299" s="15"/>
    </row>
    <row r="300" spans="1:12" ht="49.5" hidden="1" customHeight="1" x14ac:dyDescent="0.2">
      <c r="A300" s="1"/>
      <c r="B300" s="18" t="s">
        <v>165</v>
      </c>
      <c r="C300" s="10" t="s">
        <v>41</v>
      </c>
      <c r="D300" s="10" t="s">
        <v>45</v>
      </c>
      <c r="E300" s="10" t="s">
        <v>195</v>
      </c>
      <c r="F300" s="14"/>
      <c r="G300" s="15">
        <f>G301+G303</f>
        <v>0</v>
      </c>
      <c r="H300" s="15"/>
      <c r="I300" s="15">
        <f t="shared" ref="I300:K300" si="161">I301+I303</f>
        <v>0</v>
      </c>
      <c r="J300" s="15"/>
      <c r="K300" s="15">
        <f t="shared" si="161"/>
        <v>0</v>
      </c>
      <c r="L300" s="15"/>
    </row>
    <row r="301" spans="1:12" s="2" customFormat="1" ht="25.5" hidden="1" customHeight="1" x14ac:dyDescent="0.2">
      <c r="A301" s="1"/>
      <c r="B301" s="18" t="s">
        <v>68</v>
      </c>
      <c r="C301" s="38" t="s">
        <v>41</v>
      </c>
      <c r="D301" s="38" t="s">
        <v>45</v>
      </c>
      <c r="E301" s="10" t="s">
        <v>195</v>
      </c>
      <c r="F301" s="14">
        <v>200</v>
      </c>
      <c r="G301" s="40">
        <f>G302</f>
        <v>0</v>
      </c>
      <c r="H301" s="40"/>
      <c r="I301" s="40">
        <f t="shared" ref="I301" si="162">I302</f>
        <v>0</v>
      </c>
      <c r="J301" s="40"/>
      <c r="K301" s="40">
        <f>K302</f>
        <v>0</v>
      </c>
      <c r="L301" s="40"/>
    </row>
    <row r="302" spans="1:12" s="2" customFormat="1" ht="25.5" hidden="1" customHeight="1" x14ac:dyDescent="0.2">
      <c r="A302" s="1"/>
      <c r="B302" s="30" t="s">
        <v>16</v>
      </c>
      <c r="C302" s="38" t="s">
        <v>41</v>
      </c>
      <c r="D302" s="38" t="s">
        <v>45</v>
      </c>
      <c r="E302" s="10" t="s">
        <v>195</v>
      </c>
      <c r="F302" s="33">
        <v>240</v>
      </c>
      <c r="G302" s="40">
        <f>24794.1*0</f>
        <v>0</v>
      </c>
      <c r="H302" s="40"/>
      <c r="I302" s="40"/>
      <c r="J302" s="40"/>
      <c r="K302" s="40">
        <f>G302+I302</f>
        <v>0</v>
      </c>
      <c r="L302" s="40"/>
    </row>
    <row r="303" spans="1:12" hidden="1" x14ac:dyDescent="0.2">
      <c r="A303" s="1"/>
      <c r="B303" s="17" t="s">
        <v>54</v>
      </c>
      <c r="C303" s="10" t="s">
        <v>41</v>
      </c>
      <c r="D303" s="10" t="s">
        <v>45</v>
      </c>
      <c r="E303" s="10" t="s">
        <v>195</v>
      </c>
      <c r="F303" s="14">
        <v>500</v>
      </c>
      <c r="G303" s="15">
        <f>G304</f>
        <v>0</v>
      </c>
      <c r="H303" s="15"/>
      <c r="I303" s="15">
        <f t="shared" ref="I303" si="163">I304</f>
        <v>0</v>
      </c>
      <c r="J303" s="15"/>
      <c r="K303" s="15">
        <f>K304</f>
        <v>0</v>
      </c>
      <c r="L303" s="15"/>
    </row>
    <row r="304" spans="1:12" hidden="1" x14ac:dyDescent="0.2">
      <c r="A304" s="1"/>
      <c r="B304" s="18" t="s">
        <v>55</v>
      </c>
      <c r="C304" s="10" t="s">
        <v>41</v>
      </c>
      <c r="D304" s="10" t="s">
        <v>45</v>
      </c>
      <c r="E304" s="10" t="s">
        <v>195</v>
      </c>
      <c r="F304" s="14">
        <v>540</v>
      </c>
      <c r="G304" s="15">
        <f>40680*0</f>
        <v>0</v>
      </c>
      <c r="H304" s="15"/>
      <c r="I304" s="15"/>
      <c r="J304" s="15"/>
      <c r="K304" s="15">
        <f>G304+I304</f>
        <v>0</v>
      </c>
      <c r="L304" s="15"/>
    </row>
    <row r="305" spans="1:13" ht="36" hidden="1" x14ac:dyDescent="0.2">
      <c r="A305" s="1"/>
      <c r="B305" s="18" t="s">
        <v>166</v>
      </c>
      <c r="C305" s="10" t="s">
        <v>41</v>
      </c>
      <c r="D305" s="10" t="s">
        <v>45</v>
      </c>
      <c r="E305" s="10" t="s">
        <v>196</v>
      </c>
      <c r="F305" s="14"/>
      <c r="G305" s="15">
        <f>G306+G308</f>
        <v>0</v>
      </c>
      <c r="H305" s="15"/>
      <c r="I305" s="15">
        <f t="shared" ref="I305:K305" si="164">I306+I308</f>
        <v>0</v>
      </c>
      <c r="J305" s="15"/>
      <c r="K305" s="15">
        <f t="shared" si="164"/>
        <v>0</v>
      </c>
      <c r="L305" s="15"/>
    </row>
    <row r="306" spans="1:13" s="2" customFormat="1" ht="25.5" hidden="1" customHeight="1" x14ac:dyDescent="0.2">
      <c r="A306" s="1"/>
      <c r="B306" s="18" t="s">
        <v>68</v>
      </c>
      <c r="C306" s="38" t="s">
        <v>41</v>
      </c>
      <c r="D306" s="38" t="s">
        <v>45</v>
      </c>
      <c r="E306" s="10" t="s">
        <v>196</v>
      </c>
      <c r="F306" s="14">
        <v>200</v>
      </c>
      <c r="G306" s="40">
        <f>G307</f>
        <v>0</v>
      </c>
      <c r="H306" s="40"/>
      <c r="I306" s="40">
        <f t="shared" ref="I306" si="165">I307</f>
        <v>0</v>
      </c>
      <c r="J306" s="40"/>
      <c r="K306" s="40">
        <f>K307</f>
        <v>0</v>
      </c>
      <c r="L306" s="40"/>
    </row>
    <row r="307" spans="1:13" s="2" customFormat="1" ht="25.5" hidden="1" customHeight="1" x14ac:dyDescent="0.2">
      <c r="A307" s="1"/>
      <c r="B307" s="30" t="s">
        <v>16</v>
      </c>
      <c r="C307" s="38" t="s">
        <v>41</v>
      </c>
      <c r="D307" s="38" t="s">
        <v>45</v>
      </c>
      <c r="E307" s="10" t="s">
        <v>196</v>
      </c>
      <c r="F307" s="33">
        <v>240</v>
      </c>
      <c r="G307" s="40">
        <f>2754.9*0</f>
        <v>0</v>
      </c>
      <c r="H307" s="40"/>
      <c r="I307" s="40"/>
      <c r="J307" s="40"/>
      <c r="K307" s="40">
        <f>G307+I307</f>
        <v>0</v>
      </c>
      <c r="L307" s="40"/>
    </row>
    <row r="308" spans="1:13" hidden="1" x14ac:dyDescent="0.2">
      <c r="A308" s="1"/>
      <c r="B308" s="17" t="s">
        <v>54</v>
      </c>
      <c r="C308" s="10" t="s">
        <v>41</v>
      </c>
      <c r="D308" s="10" t="s">
        <v>45</v>
      </c>
      <c r="E308" s="10" t="s">
        <v>196</v>
      </c>
      <c r="F308" s="14">
        <v>500</v>
      </c>
      <c r="G308" s="15">
        <f>G309</f>
        <v>0</v>
      </c>
      <c r="H308" s="15"/>
      <c r="I308" s="15">
        <f t="shared" ref="I308" si="166">I309</f>
        <v>0</v>
      </c>
      <c r="J308" s="15"/>
      <c r="K308" s="15">
        <f>K309</f>
        <v>0</v>
      </c>
      <c r="L308" s="15"/>
    </row>
    <row r="309" spans="1:13" hidden="1" x14ac:dyDescent="0.2">
      <c r="A309" s="1"/>
      <c r="B309" s="18" t="s">
        <v>55</v>
      </c>
      <c r="C309" s="10" t="s">
        <v>41</v>
      </c>
      <c r="D309" s="10" t="s">
        <v>45</v>
      </c>
      <c r="E309" s="10" t="s">
        <v>196</v>
      </c>
      <c r="F309" s="14">
        <v>540</v>
      </c>
      <c r="G309" s="15">
        <f>4520*0</f>
        <v>0</v>
      </c>
      <c r="H309" s="15"/>
      <c r="I309" s="15"/>
      <c r="J309" s="15"/>
      <c r="K309" s="15">
        <f>G309+I309</f>
        <v>0</v>
      </c>
      <c r="L309" s="15"/>
    </row>
    <row r="310" spans="1:13" ht="62.25" customHeight="1" x14ac:dyDescent="0.2">
      <c r="A310" s="1"/>
      <c r="B310" s="18" t="s">
        <v>138</v>
      </c>
      <c r="C310" s="10" t="s">
        <v>41</v>
      </c>
      <c r="D310" s="10" t="s">
        <v>45</v>
      </c>
      <c r="E310" s="10" t="s">
        <v>197</v>
      </c>
      <c r="F310" s="14"/>
      <c r="G310" s="15">
        <f>G313</f>
        <v>46484.700000000004</v>
      </c>
      <c r="H310" s="15"/>
      <c r="I310" s="15">
        <f t="shared" ref="I310:K310" si="167">I311+I313</f>
        <v>-3302.8</v>
      </c>
      <c r="J310" s="15"/>
      <c r="K310" s="15">
        <f t="shared" si="167"/>
        <v>43181.9</v>
      </c>
      <c r="L310" s="15"/>
    </row>
    <row r="311" spans="1:13" s="2" customFormat="1" ht="25.5" hidden="1" customHeight="1" x14ac:dyDescent="0.2">
      <c r="A311" s="1"/>
      <c r="B311" s="18" t="s">
        <v>68</v>
      </c>
      <c r="C311" s="38" t="s">
        <v>41</v>
      </c>
      <c r="D311" s="38" t="s">
        <v>45</v>
      </c>
      <c r="E311" s="10" t="s">
        <v>197</v>
      </c>
      <c r="F311" s="14">
        <v>200</v>
      </c>
      <c r="G311" s="40">
        <f>G312</f>
        <v>0</v>
      </c>
      <c r="H311" s="40"/>
      <c r="I311" s="40">
        <f t="shared" ref="I311" si="168">I312</f>
        <v>0</v>
      </c>
      <c r="J311" s="40"/>
      <c r="K311" s="40">
        <f>K312</f>
        <v>0</v>
      </c>
      <c r="L311" s="40"/>
    </row>
    <row r="312" spans="1:13" s="2" customFormat="1" ht="25.5" hidden="1" customHeight="1" x14ac:dyDescent="0.2">
      <c r="A312" s="1"/>
      <c r="B312" s="30" t="s">
        <v>16</v>
      </c>
      <c r="C312" s="38" t="s">
        <v>41</v>
      </c>
      <c r="D312" s="38" t="s">
        <v>45</v>
      </c>
      <c r="E312" s="10" t="s">
        <v>197</v>
      </c>
      <c r="F312" s="33">
        <v>240</v>
      </c>
      <c r="G312" s="40"/>
      <c r="H312" s="40"/>
      <c r="I312" s="40"/>
      <c r="J312" s="40"/>
      <c r="K312" s="40">
        <f>G312+I312</f>
        <v>0</v>
      </c>
      <c r="L312" s="40"/>
    </row>
    <row r="313" spans="1:13" x14ac:dyDescent="0.2">
      <c r="A313" s="1"/>
      <c r="B313" s="17" t="s">
        <v>54</v>
      </c>
      <c r="C313" s="10" t="s">
        <v>41</v>
      </c>
      <c r="D313" s="10" t="s">
        <v>45</v>
      </c>
      <c r="E313" s="10" t="s">
        <v>197</v>
      </c>
      <c r="F313" s="14">
        <v>500</v>
      </c>
      <c r="G313" s="15">
        <f>G314</f>
        <v>46484.700000000004</v>
      </c>
      <c r="H313" s="15"/>
      <c r="I313" s="15">
        <f t="shared" ref="I313" si="169">I314</f>
        <v>-3302.8</v>
      </c>
      <c r="J313" s="15"/>
      <c r="K313" s="15">
        <f>K314</f>
        <v>43181.9</v>
      </c>
      <c r="L313" s="15"/>
    </row>
    <row r="314" spans="1:13" x14ac:dyDescent="0.2">
      <c r="A314" s="1"/>
      <c r="B314" s="18" t="s">
        <v>55</v>
      </c>
      <c r="C314" s="10" t="s">
        <v>41</v>
      </c>
      <c r="D314" s="10" t="s">
        <v>45</v>
      </c>
      <c r="E314" s="10" t="s">
        <v>197</v>
      </c>
      <c r="F314" s="14">
        <v>540</v>
      </c>
      <c r="G314" s="15">
        <f>46484.8-0.1</f>
        <v>46484.700000000004</v>
      </c>
      <c r="H314" s="15"/>
      <c r="I314" s="15">
        <v>-3302.8</v>
      </c>
      <c r="J314" s="15"/>
      <c r="K314" s="15">
        <f>G314+I314</f>
        <v>43181.9</v>
      </c>
      <c r="L314" s="15"/>
    </row>
    <row r="315" spans="1:13" ht="60" x14ac:dyDescent="0.2">
      <c r="A315" s="1"/>
      <c r="B315" s="18" t="s">
        <v>299</v>
      </c>
      <c r="C315" s="10" t="s">
        <v>41</v>
      </c>
      <c r="D315" s="10" t="s">
        <v>45</v>
      </c>
      <c r="E315" s="10" t="s">
        <v>198</v>
      </c>
      <c r="F315" s="14"/>
      <c r="G315" s="15">
        <f>G318</f>
        <v>5165</v>
      </c>
      <c r="H315" s="40"/>
      <c r="I315" s="40">
        <f t="shared" ref="I315" si="170">I316+I318</f>
        <v>-367</v>
      </c>
      <c r="J315" s="40"/>
      <c r="K315" s="15">
        <f t="shared" ref="K315" si="171">K316+K318</f>
        <v>4798</v>
      </c>
      <c r="L315" s="40"/>
    </row>
    <row r="316" spans="1:13" s="2" customFormat="1" ht="25.5" hidden="1" customHeight="1" x14ac:dyDescent="0.2">
      <c r="A316" s="1"/>
      <c r="B316" s="18" t="s">
        <v>68</v>
      </c>
      <c r="C316" s="38" t="s">
        <v>41</v>
      </c>
      <c r="D316" s="38" t="s">
        <v>45</v>
      </c>
      <c r="E316" s="10" t="s">
        <v>198</v>
      </c>
      <c r="F316" s="14">
        <v>200</v>
      </c>
      <c r="G316" s="40">
        <f>G317</f>
        <v>0</v>
      </c>
      <c r="H316" s="40"/>
      <c r="I316" s="40">
        <f t="shared" ref="I316" si="172">I317</f>
        <v>0</v>
      </c>
      <c r="J316" s="40"/>
      <c r="K316" s="40">
        <f>K317</f>
        <v>0</v>
      </c>
      <c r="L316" s="40"/>
    </row>
    <row r="317" spans="1:13" s="2" customFormat="1" ht="25.5" hidden="1" customHeight="1" x14ac:dyDescent="0.2">
      <c r="A317" s="1"/>
      <c r="B317" s="30" t="s">
        <v>16</v>
      </c>
      <c r="C317" s="38" t="s">
        <v>41</v>
      </c>
      <c r="D317" s="38" t="s">
        <v>45</v>
      </c>
      <c r="E317" s="10" t="s">
        <v>198</v>
      </c>
      <c r="F317" s="33">
        <v>240</v>
      </c>
      <c r="G317" s="40"/>
      <c r="H317" s="40"/>
      <c r="I317" s="40"/>
      <c r="J317" s="40"/>
      <c r="K317" s="40">
        <f>G317+I317</f>
        <v>0</v>
      </c>
      <c r="L317" s="40"/>
    </row>
    <row r="318" spans="1:13" x14ac:dyDescent="0.2">
      <c r="A318" s="1"/>
      <c r="B318" s="17" t="s">
        <v>54</v>
      </c>
      <c r="C318" s="10" t="s">
        <v>41</v>
      </c>
      <c r="D318" s="10" t="s">
        <v>45</v>
      </c>
      <c r="E318" s="10" t="s">
        <v>198</v>
      </c>
      <c r="F318" s="14">
        <v>500</v>
      </c>
      <c r="G318" s="15">
        <f>G319</f>
        <v>5165</v>
      </c>
      <c r="H318" s="15"/>
      <c r="I318" s="15">
        <f t="shared" ref="I318" si="173">I319</f>
        <v>-367</v>
      </c>
      <c r="J318" s="15"/>
      <c r="K318" s="15">
        <f>K319</f>
        <v>4798</v>
      </c>
      <c r="L318" s="15"/>
    </row>
    <row r="319" spans="1:13" x14ac:dyDescent="0.2">
      <c r="A319" s="1"/>
      <c r="B319" s="18" t="s">
        <v>55</v>
      </c>
      <c r="C319" s="10" t="s">
        <v>41</v>
      </c>
      <c r="D319" s="10" t="s">
        <v>45</v>
      </c>
      <c r="E319" s="10" t="s">
        <v>198</v>
      </c>
      <c r="F319" s="14">
        <v>540</v>
      </c>
      <c r="G319" s="15">
        <v>5165</v>
      </c>
      <c r="H319" s="15"/>
      <c r="I319" s="15">
        <v>-367</v>
      </c>
      <c r="J319" s="15"/>
      <c r="K319" s="15">
        <f>G319+I319</f>
        <v>4798</v>
      </c>
      <c r="L319" s="15"/>
      <c r="M319" s="76"/>
    </row>
    <row r="320" spans="1:13" s="2" customFormat="1" ht="46.5" hidden="1" customHeight="1" x14ac:dyDescent="0.2">
      <c r="A320" s="1"/>
      <c r="B320" s="45" t="s">
        <v>119</v>
      </c>
      <c r="C320" s="38" t="s">
        <v>41</v>
      </c>
      <c r="D320" s="38" t="s">
        <v>45</v>
      </c>
      <c r="E320" s="67" t="s">
        <v>120</v>
      </c>
      <c r="F320" s="39"/>
      <c r="G320" s="40">
        <f>G321</f>
        <v>0</v>
      </c>
      <c r="H320" s="40"/>
      <c r="I320" s="40">
        <f t="shared" ref="I320:I321" si="174">I321</f>
        <v>0</v>
      </c>
      <c r="J320" s="40"/>
      <c r="K320" s="40">
        <f t="shared" ref="K320:K321" si="175">K321</f>
        <v>0</v>
      </c>
      <c r="L320" s="40"/>
    </row>
    <row r="321" spans="1:12" s="2" customFormat="1" ht="25.5" hidden="1" customHeight="1" x14ac:dyDescent="0.2">
      <c r="A321" s="1"/>
      <c r="B321" s="18" t="s">
        <v>68</v>
      </c>
      <c r="C321" s="38" t="s">
        <v>41</v>
      </c>
      <c r="D321" s="38" t="s">
        <v>45</v>
      </c>
      <c r="E321" s="67" t="s">
        <v>120</v>
      </c>
      <c r="F321" s="14">
        <v>200</v>
      </c>
      <c r="G321" s="40">
        <f>G322</f>
        <v>0</v>
      </c>
      <c r="H321" s="40"/>
      <c r="I321" s="40">
        <f t="shared" si="174"/>
        <v>0</v>
      </c>
      <c r="J321" s="40"/>
      <c r="K321" s="40">
        <f t="shared" si="175"/>
        <v>0</v>
      </c>
      <c r="L321" s="40"/>
    </row>
    <row r="322" spans="1:12" s="2" customFormat="1" ht="25.5" hidden="1" customHeight="1" x14ac:dyDescent="0.2">
      <c r="A322" s="1"/>
      <c r="B322" s="30" t="s">
        <v>16</v>
      </c>
      <c r="C322" s="38" t="s">
        <v>41</v>
      </c>
      <c r="D322" s="38" t="s">
        <v>45</v>
      </c>
      <c r="E322" s="67" t="s">
        <v>120</v>
      </c>
      <c r="F322" s="33">
        <v>240</v>
      </c>
      <c r="G322" s="40">
        <v>0</v>
      </c>
      <c r="H322" s="40"/>
      <c r="I322" s="40"/>
      <c r="J322" s="40"/>
      <c r="K322" s="40">
        <v>0</v>
      </c>
      <c r="L322" s="40"/>
    </row>
    <row r="323" spans="1:12" s="2" customFormat="1" ht="48" x14ac:dyDescent="0.2">
      <c r="A323" s="1"/>
      <c r="B323" s="18" t="s">
        <v>300</v>
      </c>
      <c r="C323" s="38" t="s">
        <v>41</v>
      </c>
      <c r="D323" s="38" t="s">
        <v>45</v>
      </c>
      <c r="E323" s="10" t="s">
        <v>199</v>
      </c>
      <c r="F323" s="33"/>
      <c r="G323" s="40">
        <f>G324+G326</f>
        <v>2702.4</v>
      </c>
      <c r="H323" s="40"/>
      <c r="I323" s="40">
        <f t="shared" ref="I323:K323" si="176">I324+I326</f>
        <v>0</v>
      </c>
      <c r="J323" s="40"/>
      <c r="K323" s="40">
        <f t="shared" si="176"/>
        <v>2702.4</v>
      </c>
      <c r="L323" s="40"/>
    </row>
    <row r="324" spans="1:12" s="2" customFormat="1" ht="25.5" hidden="1" customHeight="1" x14ac:dyDescent="0.2">
      <c r="A324" s="1"/>
      <c r="B324" s="18" t="s">
        <v>68</v>
      </c>
      <c r="C324" s="10" t="s">
        <v>41</v>
      </c>
      <c r="D324" s="10" t="s">
        <v>45</v>
      </c>
      <c r="E324" s="10" t="s">
        <v>199</v>
      </c>
      <c r="F324" s="14">
        <v>200</v>
      </c>
      <c r="G324" s="40">
        <f>G325</f>
        <v>0</v>
      </c>
      <c r="H324" s="40"/>
      <c r="I324" s="40">
        <f t="shared" ref="I324" si="177">I325</f>
        <v>0</v>
      </c>
      <c r="J324" s="40"/>
      <c r="K324" s="40">
        <f>K325</f>
        <v>0</v>
      </c>
      <c r="L324" s="40"/>
    </row>
    <row r="325" spans="1:12" s="2" customFormat="1" ht="33.75" hidden="1" customHeight="1" x14ac:dyDescent="0.2">
      <c r="A325" s="1"/>
      <c r="B325" s="18" t="s">
        <v>16</v>
      </c>
      <c r="C325" s="10" t="s">
        <v>41</v>
      </c>
      <c r="D325" s="10" t="s">
        <v>45</v>
      </c>
      <c r="E325" s="10" t="s">
        <v>199</v>
      </c>
      <c r="F325" s="14">
        <v>240</v>
      </c>
      <c r="G325" s="15"/>
      <c r="H325" s="15"/>
      <c r="I325" s="15"/>
      <c r="J325" s="15"/>
      <c r="K325" s="15">
        <f>G325+I325</f>
        <v>0</v>
      </c>
      <c r="L325" s="15"/>
    </row>
    <row r="326" spans="1:12" ht="18.75" customHeight="1" x14ac:dyDescent="0.2">
      <c r="A326" s="1"/>
      <c r="B326" s="17" t="s">
        <v>54</v>
      </c>
      <c r="C326" s="10" t="s">
        <v>41</v>
      </c>
      <c r="D326" s="10" t="s">
        <v>45</v>
      </c>
      <c r="E326" s="10" t="s">
        <v>199</v>
      </c>
      <c r="F326" s="14">
        <v>500</v>
      </c>
      <c r="G326" s="15">
        <f>G327</f>
        <v>2702.4</v>
      </c>
      <c r="H326" s="15"/>
      <c r="I326" s="15">
        <f t="shared" ref="I326" si="178">I327</f>
        <v>0</v>
      </c>
      <c r="J326" s="15"/>
      <c r="K326" s="15">
        <f>K327</f>
        <v>2702.4</v>
      </c>
      <c r="L326" s="15"/>
    </row>
    <row r="327" spans="1:12" ht="18" customHeight="1" x14ac:dyDescent="0.2">
      <c r="A327" s="1"/>
      <c r="B327" s="18" t="s">
        <v>55</v>
      </c>
      <c r="C327" s="10" t="s">
        <v>41</v>
      </c>
      <c r="D327" s="10" t="s">
        <v>45</v>
      </c>
      <c r="E327" s="10" t="s">
        <v>199</v>
      </c>
      <c r="F327" s="14">
        <v>540</v>
      </c>
      <c r="G327" s="15">
        <v>2702.4</v>
      </c>
      <c r="H327" s="15"/>
      <c r="I327" s="15"/>
      <c r="J327" s="15"/>
      <c r="K327" s="15">
        <f>G327+I327</f>
        <v>2702.4</v>
      </c>
      <c r="L327" s="15"/>
    </row>
    <row r="328" spans="1:12" s="2" customFormat="1" ht="18.75" customHeight="1" x14ac:dyDescent="0.2">
      <c r="A328" s="1"/>
      <c r="B328" s="18" t="s">
        <v>266</v>
      </c>
      <c r="C328" s="38" t="s">
        <v>41</v>
      </c>
      <c r="D328" s="38" t="s">
        <v>45</v>
      </c>
      <c r="E328" s="32" t="s">
        <v>200</v>
      </c>
      <c r="F328" s="14"/>
      <c r="G328" s="40">
        <f>G329</f>
        <v>4000</v>
      </c>
      <c r="H328" s="40"/>
      <c r="I328" s="40">
        <f>I329</f>
        <v>88.6</v>
      </c>
      <c r="J328" s="40"/>
      <c r="K328" s="40">
        <f>K329+K331</f>
        <v>4088.6</v>
      </c>
      <c r="L328" s="40"/>
    </row>
    <row r="329" spans="1:12" s="2" customFormat="1" ht="24" x14ac:dyDescent="0.2">
      <c r="A329" s="1"/>
      <c r="B329" s="18" t="s">
        <v>68</v>
      </c>
      <c r="C329" s="10" t="s">
        <v>41</v>
      </c>
      <c r="D329" s="10" t="s">
        <v>45</v>
      </c>
      <c r="E329" s="32" t="s">
        <v>200</v>
      </c>
      <c r="F329" s="14">
        <v>200</v>
      </c>
      <c r="G329" s="15">
        <f>G330</f>
        <v>4000</v>
      </c>
      <c r="H329" s="15"/>
      <c r="I329" s="15">
        <f t="shared" ref="I329" si="179">I330</f>
        <v>88.6</v>
      </c>
      <c r="J329" s="15"/>
      <c r="K329" s="15">
        <f>K330</f>
        <v>4088.6</v>
      </c>
      <c r="L329" s="15"/>
    </row>
    <row r="330" spans="1:12" s="2" customFormat="1" ht="24" x14ac:dyDescent="0.2">
      <c r="A330" s="1"/>
      <c r="B330" s="30" t="s">
        <v>16</v>
      </c>
      <c r="C330" s="32" t="s">
        <v>41</v>
      </c>
      <c r="D330" s="32" t="s">
        <v>45</v>
      </c>
      <c r="E330" s="32" t="s">
        <v>200</v>
      </c>
      <c r="F330" s="33">
        <v>240</v>
      </c>
      <c r="G330" s="34">
        <f>6000-2000</f>
        <v>4000</v>
      </c>
      <c r="H330" s="34"/>
      <c r="I330" s="34">
        <v>88.6</v>
      </c>
      <c r="J330" s="34"/>
      <c r="K330" s="34">
        <f>G330+I330</f>
        <v>4088.6</v>
      </c>
      <c r="L330" s="34"/>
    </row>
    <row r="331" spans="1:12" hidden="1" x14ac:dyDescent="0.2">
      <c r="A331" s="1"/>
      <c r="B331" s="18" t="s">
        <v>18</v>
      </c>
      <c r="C331" s="10" t="s">
        <v>41</v>
      </c>
      <c r="D331" s="10" t="s">
        <v>45</v>
      </c>
      <c r="E331" s="32" t="s">
        <v>200</v>
      </c>
      <c r="F331" s="14">
        <v>800</v>
      </c>
      <c r="G331" s="15">
        <f>G332</f>
        <v>0</v>
      </c>
      <c r="H331" s="15"/>
      <c r="I331" s="15"/>
      <c r="J331" s="15"/>
      <c r="K331" s="15">
        <f>K332</f>
        <v>0</v>
      </c>
      <c r="L331" s="15"/>
    </row>
    <row r="332" spans="1:12" ht="37.5" hidden="1" customHeight="1" x14ac:dyDescent="0.2">
      <c r="A332" s="1"/>
      <c r="B332" s="18" t="s">
        <v>69</v>
      </c>
      <c r="C332" s="10" t="s">
        <v>41</v>
      </c>
      <c r="D332" s="10" t="s">
        <v>45</v>
      </c>
      <c r="E332" s="32" t="s">
        <v>200</v>
      </c>
      <c r="F332" s="14">
        <v>810</v>
      </c>
      <c r="G332" s="15">
        <v>0</v>
      </c>
      <c r="H332" s="15"/>
      <c r="I332" s="15"/>
      <c r="J332" s="15"/>
      <c r="K332" s="15">
        <v>0</v>
      </c>
      <c r="L332" s="15"/>
    </row>
    <row r="333" spans="1:12" ht="20.25" customHeight="1" x14ac:dyDescent="0.2">
      <c r="A333" s="1"/>
      <c r="B333" s="20" t="s">
        <v>46</v>
      </c>
      <c r="C333" s="10" t="s">
        <v>41</v>
      </c>
      <c r="D333" s="10" t="s">
        <v>47</v>
      </c>
      <c r="E333" s="21"/>
      <c r="F333" s="14"/>
      <c r="G333" s="15">
        <f>G334+G367+G383</f>
        <v>5146</v>
      </c>
      <c r="H333" s="15"/>
      <c r="I333" s="15">
        <f t="shared" ref="I333:K333" si="180">I334+I367+I383</f>
        <v>3477.2000000000003</v>
      </c>
      <c r="J333" s="15"/>
      <c r="K333" s="15">
        <f t="shared" si="180"/>
        <v>8623.2000000000007</v>
      </c>
      <c r="L333" s="15"/>
    </row>
    <row r="334" spans="1:12" ht="24" x14ac:dyDescent="0.2">
      <c r="A334" s="56" t="s">
        <v>8</v>
      </c>
      <c r="B334" s="25" t="s">
        <v>264</v>
      </c>
      <c r="C334" s="10" t="s">
        <v>41</v>
      </c>
      <c r="D334" s="10" t="s">
        <v>47</v>
      </c>
      <c r="E334" s="10" t="s">
        <v>98</v>
      </c>
      <c r="F334" s="14"/>
      <c r="G334" s="15">
        <f>G335+G340+G344+G353+G357</f>
        <v>5146</v>
      </c>
      <c r="H334" s="15"/>
      <c r="I334" s="15">
        <f>I335+I340+I344+I353+I357</f>
        <v>3026.3</v>
      </c>
      <c r="J334" s="15"/>
      <c r="K334" s="15">
        <f>K335+K340+K344+K353+K357</f>
        <v>8172.3</v>
      </c>
      <c r="L334" s="15"/>
    </row>
    <row r="335" spans="1:12" ht="36" x14ac:dyDescent="0.2">
      <c r="A335" s="56"/>
      <c r="B335" s="17" t="s">
        <v>303</v>
      </c>
      <c r="C335" s="10" t="s">
        <v>41</v>
      </c>
      <c r="D335" s="10" t="s">
        <v>47</v>
      </c>
      <c r="E335" s="10" t="s">
        <v>348</v>
      </c>
      <c r="F335" s="14"/>
      <c r="G335" s="15">
        <f>G336</f>
        <v>0</v>
      </c>
      <c r="H335" s="15"/>
      <c r="I335" s="15">
        <f>I336</f>
        <v>1497.2</v>
      </c>
      <c r="J335" s="15"/>
      <c r="K335" s="15">
        <f>K336</f>
        <v>1497.2</v>
      </c>
      <c r="L335" s="15"/>
    </row>
    <row r="336" spans="1:12" ht="17.25" customHeight="1" x14ac:dyDescent="0.2">
      <c r="A336" s="1"/>
      <c r="B336" s="17" t="s">
        <v>350</v>
      </c>
      <c r="C336" s="10" t="s">
        <v>41</v>
      </c>
      <c r="D336" s="10" t="s">
        <v>47</v>
      </c>
      <c r="E336" s="10" t="s">
        <v>349</v>
      </c>
      <c r="F336" s="14"/>
      <c r="G336" s="15">
        <f>G337</f>
        <v>0</v>
      </c>
      <c r="H336" s="15"/>
      <c r="I336" s="15">
        <f t="shared" ref="I336:K337" si="181">I337</f>
        <v>1497.2</v>
      </c>
      <c r="J336" s="15"/>
      <c r="K336" s="15">
        <f t="shared" si="181"/>
        <v>1497.2</v>
      </c>
      <c r="L336" s="15"/>
    </row>
    <row r="337" spans="1:12" ht="36" x14ac:dyDescent="0.2">
      <c r="A337" s="1"/>
      <c r="B337" s="17" t="s">
        <v>352</v>
      </c>
      <c r="C337" s="10" t="s">
        <v>41</v>
      </c>
      <c r="D337" s="10" t="s">
        <v>47</v>
      </c>
      <c r="E337" s="10" t="s">
        <v>351</v>
      </c>
      <c r="F337" s="14"/>
      <c r="G337" s="15">
        <f>G338</f>
        <v>0</v>
      </c>
      <c r="H337" s="15"/>
      <c r="I337" s="15">
        <f t="shared" si="181"/>
        <v>1497.2</v>
      </c>
      <c r="J337" s="15"/>
      <c r="K337" s="15">
        <f t="shared" si="181"/>
        <v>1497.2</v>
      </c>
      <c r="L337" s="15"/>
    </row>
    <row r="338" spans="1:12" ht="24" x14ac:dyDescent="0.2">
      <c r="A338" s="1"/>
      <c r="B338" s="18" t="s">
        <v>68</v>
      </c>
      <c r="C338" s="10" t="s">
        <v>41</v>
      </c>
      <c r="D338" s="10" t="s">
        <v>47</v>
      </c>
      <c r="E338" s="10" t="s">
        <v>351</v>
      </c>
      <c r="F338" s="14">
        <v>200</v>
      </c>
      <c r="G338" s="15">
        <f t="shared" ref="G338:K338" si="182">G339</f>
        <v>0</v>
      </c>
      <c r="H338" s="15"/>
      <c r="I338" s="15">
        <f t="shared" si="182"/>
        <v>1497.2</v>
      </c>
      <c r="J338" s="15"/>
      <c r="K338" s="15">
        <f t="shared" si="182"/>
        <v>1497.2</v>
      </c>
      <c r="L338" s="15"/>
    </row>
    <row r="339" spans="1:12" ht="24" x14ac:dyDescent="0.2">
      <c r="A339" s="48"/>
      <c r="B339" s="18" t="s">
        <v>16</v>
      </c>
      <c r="C339" s="10" t="s">
        <v>41</v>
      </c>
      <c r="D339" s="10" t="s">
        <v>47</v>
      </c>
      <c r="E339" s="10" t="s">
        <v>351</v>
      </c>
      <c r="F339" s="14">
        <v>240</v>
      </c>
      <c r="G339" s="15"/>
      <c r="H339" s="15"/>
      <c r="I339" s="15">
        <v>1497.2</v>
      </c>
      <c r="J339" s="15"/>
      <c r="K339" s="15">
        <f>G339+I339</f>
        <v>1497.2</v>
      </c>
      <c r="L339" s="15"/>
    </row>
    <row r="340" spans="1:12" ht="24" x14ac:dyDescent="0.2">
      <c r="A340" s="56"/>
      <c r="B340" s="17" t="s">
        <v>265</v>
      </c>
      <c r="C340" s="10" t="s">
        <v>41</v>
      </c>
      <c r="D340" s="10" t="s">
        <v>47</v>
      </c>
      <c r="E340" s="10" t="s">
        <v>234</v>
      </c>
      <c r="F340" s="14"/>
      <c r="G340" s="15">
        <f>G341</f>
        <v>182.2</v>
      </c>
      <c r="H340" s="15"/>
      <c r="I340" s="15">
        <f t="shared" ref="I340:I341" si="183">I341</f>
        <v>5.7</v>
      </c>
      <c r="J340" s="15"/>
      <c r="K340" s="15">
        <f t="shared" ref="K340:K341" si="184">K341</f>
        <v>187.89999999999998</v>
      </c>
      <c r="L340" s="15"/>
    </row>
    <row r="341" spans="1:12" ht="17.25" customHeight="1" x14ac:dyDescent="0.2">
      <c r="A341" s="1"/>
      <c r="B341" s="17" t="s">
        <v>266</v>
      </c>
      <c r="C341" s="10" t="s">
        <v>41</v>
      </c>
      <c r="D341" s="10" t="s">
        <v>47</v>
      </c>
      <c r="E341" s="10" t="s">
        <v>201</v>
      </c>
      <c r="F341" s="14"/>
      <c r="G341" s="15">
        <f>G342</f>
        <v>182.2</v>
      </c>
      <c r="H341" s="15"/>
      <c r="I341" s="15">
        <f t="shared" si="183"/>
        <v>5.7</v>
      </c>
      <c r="J341" s="15"/>
      <c r="K341" s="15">
        <f t="shared" si="184"/>
        <v>187.89999999999998</v>
      </c>
      <c r="L341" s="15"/>
    </row>
    <row r="342" spans="1:12" ht="24" x14ac:dyDescent="0.2">
      <c r="A342" s="1"/>
      <c r="B342" s="18" t="s">
        <v>68</v>
      </c>
      <c r="C342" s="10" t="s">
        <v>41</v>
      </c>
      <c r="D342" s="10" t="s">
        <v>47</v>
      </c>
      <c r="E342" s="10" t="s">
        <v>201</v>
      </c>
      <c r="F342" s="14">
        <v>200</v>
      </c>
      <c r="G342" s="15">
        <f t="shared" ref="G342:K342" si="185">G343</f>
        <v>182.2</v>
      </c>
      <c r="H342" s="15"/>
      <c r="I342" s="15">
        <f t="shared" si="185"/>
        <v>5.7</v>
      </c>
      <c r="J342" s="15"/>
      <c r="K342" s="15">
        <f t="shared" si="185"/>
        <v>187.89999999999998</v>
      </c>
      <c r="L342" s="15"/>
    </row>
    <row r="343" spans="1:12" ht="24" x14ac:dyDescent="0.2">
      <c r="A343" s="48"/>
      <c r="B343" s="18" t="s">
        <v>16</v>
      </c>
      <c r="C343" s="10" t="s">
        <v>41</v>
      </c>
      <c r="D343" s="10" t="s">
        <v>47</v>
      </c>
      <c r="E343" s="10" t="s">
        <v>201</v>
      </c>
      <c r="F343" s="14">
        <v>240</v>
      </c>
      <c r="G343" s="15">
        <v>182.2</v>
      </c>
      <c r="H343" s="15"/>
      <c r="I343" s="15">
        <v>5.7</v>
      </c>
      <c r="J343" s="15"/>
      <c r="K343" s="15">
        <f>G343+I343</f>
        <v>187.89999999999998</v>
      </c>
      <c r="L343" s="15"/>
    </row>
    <row r="344" spans="1:12" s="2" customFormat="1" ht="24" x14ac:dyDescent="0.2">
      <c r="A344" s="3"/>
      <c r="B344" s="47" t="s">
        <v>353</v>
      </c>
      <c r="C344" s="38" t="s">
        <v>41</v>
      </c>
      <c r="D344" s="38" t="s">
        <v>47</v>
      </c>
      <c r="E344" s="38" t="s">
        <v>247</v>
      </c>
      <c r="F344" s="39"/>
      <c r="G344" s="40">
        <f>G345+G348</f>
        <v>100</v>
      </c>
      <c r="H344" s="40"/>
      <c r="I344" s="40">
        <f t="shared" ref="I344" si="186">I345+I348</f>
        <v>1040.5999999999999</v>
      </c>
      <c r="J344" s="40"/>
      <c r="K344" s="40">
        <f>K345+K348</f>
        <v>1140.5999999999999</v>
      </c>
      <c r="L344" s="40"/>
    </row>
    <row r="345" spans="1:12" s="2" customFormat="1" ht="21.75" hidden="1" customHeight="1" x14ac:dyDescent="0.2">
      <c r="A345" s="3"/>
      <c r="B345" s="47" t="s">
        <v>115</v>
      </c>
      <c r="C345" s="38" t="s">
        <v>41</v>
      </c>
      <c r="D345" s="38" t="s">
        <v>47</v>
      </c>
      <c r="E345" s="67" t="s">
        <v>116</v>
      </c>
      <c r="F345" s="39"/>
      <c r="G345" s="40">
        <f>G346</f>
        <v>0</v>
      </c>
      <c r="H345" s="40"/>
      <c r="I345" s="40">
        <f t="shared" ref="I345:I346" si="187">I346</f>
        <v>0</v>
      </c>
      <c r="J345" s="40"/>
      <c r="K345" s="40">
        <f t="shared" ref="K345:K346" si="188">K346</f>
        <v>0</v>
      </c>
      <c r="L345" s="40"/>
    </row>
    <row r="346" spans="1:12" s="2" customFormat="1" ht="24" hidden="1" x14ac:dyDescent="0.2">
      <c r="A346" s="3"/>
      <c r="B346" s="18" t="s">
        <v>68</v>
      </c>
      <c r="C346" s="38" t="s">
        <v>41</v>
      </c>
      <c r="D346" s="38" t="s">
        <v>47</v>
      </c>
      <c r="E346" s="67" t="s">
        <v>116</v>
      </c>
      <c r="F346" s="39">
        <v>200</v>
      </c>
      <c r="G346" s="40">
        <f>G347</f>
        <v>0</v>
      </c>
      <c r="H346" s="40"/>
      <c r="I346" s="40">
        <f t="shared" si="187"/>
        <v>0</v>
      </c>
      <c r="J346" s="40"/>
      <c r="K346" s="40">
        <f t="shared" si="188"/>
        <v>0</v>
      </c>
      <c r="L346" s="40"/>
    </row>
    <row r="347" spans="1:12" s="2" customFormat="1" ht="24" hidden="1" x14ac:dyDescent="0.2">
      <c r="A347" s="3"/>
      <c r="B347" s="30" t="s">
        <v>16</v>
      </c>
      <c r="C347" s="38" t="s">
        <v>41</v>
      </c>
      <c r="D347" s="38" t="s">
        <v>47</v>
      </c>
      <c r="E347" s="67" t="s">
        <v>116</v>
      </c>
      <c r="F347" s="39">
        <v>240</v>
      </c>
      <c r="G347" s="40">
        <v>0</v>
      </c>
      <c r="H347" s="40"/>
      <c r="I347" s="40"/>
      <c r="J347" s="40"/>
      <c r="K347" s="40">
        <v>0</v>
      </c>
      <c r="L347" s="40"/>
    </row>
    <row r="348" spans="1:12" s="2" customFormat="1" ht="18" customHeight="1" x14ac:dyDescent="0.2">
      <c r="A348" s="3"/>
      <c r="B348" s="17" t="s">
        <v>266</v>
      </c>
      <c r="C348" s="10" t="s">
        <v>41</v>
      </c>
      <c r="D348" s="10" t="s">
        <v>47</v>
      </c>
      <c r="E348" s="32" t="s">
        <v>202</v>
      </c>
      <c r="F348" s="14"/>
      <c r="G348" s="15">
        <f>G349+G351</f>
        <v>100</v>
      </c>
      <c r="H348" s="15"/>
      <c r="I348" s="15">
        <f t="shared" ref="I348" si="189">I349+I351</f>
        <v>1040.5999999999999</v>
      </c>
      <c r="J348" s="15"/>
      <c r="K348" s="15">
        <f>K349+K351</f>
        <v>1140.5999999999999</v>
      </c>
      <c r="L348" s="15"/>
    </row>
    <row r="349" spans="1:12" s="2" customFormat="1" ht="24" x14ac:dyDescent="0.2">
      <c r="A349" s="3"/>
      <c r="B349" s="18" t="s">
        <v>68</v>
      </c>
      <c r="C349" s="10" t="s">
        <v>41</v>
      </c>
      <c r="D349" s="10" t="s">
        <v>47</v>
      </c>
      <c r="E349" s="32" t="s">
        <v>202</v>
      </c>
      <c r="F349" s="14">
        <v>200</v>
      </c>
      <c r="G349" s="15">
        <f>G350</f>
        <v>100</v>
      </c>
      <c r="H349" s="15"/>
      <c r="I349" s="15">
        <f t="shared" ref="I349" si="190">I350</f>
        <v>1040.5999999999999</v>
      </c>
      <c r="J349" s="15"/>
      <c r="K349" s="15">
        <f>K350</f>
        <v>1140.5999999999999</v>
      </c>
      <c r="L349" s="15"/>
    </row>
    <row r="350" spans="1:12" s="2" customFormat="1" ht="24" x14ac:dyDescent="0.2">
      <c r="A350" s="3"/>
      <c r="B350" s="30" t="s">
        <v>16</v>
      </c>
      <c r="C350" s="32" t="s">
        <v>41</v>
      </c>
      <c r="D350" s="32" t="s">
        <v>47</v>
      </c>
      <c r="E350" s="32" t="s">
        <v>202</v>
      </c>
      <c r="F350" s="33">
        <v>240</v>
      </c>
      <c r="G350" s="34">
        <v>100</v>
      </c>
      <c r="H350" s="34"/>
      <c r="I350" s="34">
        <v>1040.5999999999999</v>
      </c>
      <c r="J350" s="34"/>
      <c r="K350" s="34">
        <f>G350+I350</f>
        <v>1140.5999999999999</v>
      </c>
      <c r="L350" s="34"/>
    </row>
    <row r="351" spans="1:12" s="2" customFormat="1" hidden="1" x14ac:dyDescent="0.2">
      <c r="A351" s="3"/>
      <c r="B351" s="30" t="s">
        <v>18</v>
      </c>
      <c r="C351" s="32" t="s">
        <v>41</v>
      </c>
      <c r="D351" s="32" t="s">
        <v>47</v>
      </c>
      <c r="E351" s="65" t="s">
        <v>99</v>
      </c>
      <c r="F351" s="33">
        <v>800</v>
      </c>
      <c r="G351" s="34">
        <f>G352</f>
        <v>0</v>
      </c>
      <c r="H351" s="34"/>
      <c r="I351" s="34">
        <f t="shared" ref="I351" si="191">I352</f>
        <v>0</v>
      </c>
      <c r="J351" s="34"/>
      <c r="K351" s="34">
        <f>K352</f>
        <v>0</v>
      </c>
      <c r="L351" s="34"/>
    </row>
    <row r="352" spans="1:12" s="2" customFormat="1" ht="36" hidden="1" x14ac:dyDescent="0.2">
      <c r="A352" s="3"/>
      <c r="B352" s="30" t="s">
        <v>69</v>
      </c>
      <c r="C352" s="32" t="s">
        <v>41</v>
      </c>
      <c r="D352" s="32" t="s">
        <v>47</v>
      </c>
      <c r="E352" s="65" t="s">
        <v>99</v>
      </c>
      <c r="F352" s="33">
        <v>810</v>
      </c>
      <c r="G352" s="34">
        <v>0</v>
      </c>
      <c r="H352" s="34"/>
      <c r="I352" s="34"/>
      <c r="J352" s="34"/>
      <c r="K352" s="34">
        <v>0</v>
      </c>
      <c r="L352" s="34"/>
    </row>
    <row r="353" spans="2:12" ht="24" x14ac:dyDescent="0.2">
      <c r="B353" s="17" t="s">
        <v>267</v>
      </c>
      <c r="C353" s="10" t="s">
        <v>41</v>
      </c>
      <c r="D353" s="10" t="s">
        <v>47</v>
      </c>
      <c r="E353" s="22" t="s">
        <v>248</v>
      </c>
      <c r="F353" s="14"/>
      <c r="G353" s="15">
        <f>G354</f>
        <v>4163.8</v>
      </c>
      <c r="H353" s="15"/>
      <c r="I353" s="15">
        <f t="shared" ref="I353:I365" si="192">I354</f>
        <v>336.8</v>
      </c>
      <c r="J353" s="15"/>
      <c r="K353" s="15">
        <f t="shared" ref="K353:K355" si="193">K354</f>
        <v>4500.6000000000004</v>
      </c>
      <c r="L353" s="15"/>
    </row>
    <row r="354" spans="2:12" x14ac:dyDescent="0.2">
      <c r="B354" s="17" t="s">
        <v>266</v>
      </c>
      <c r="C354" s="10" t="s">
        <v>41</v>
      </c>
      <c r="D354" s="10" t="s">
        <v>47</v>
      </c>
      <c r="E354" s="22" t="s">
        <v>203</v>
      </c>
      <c r="F354" s="14"/>
      <c r="G354" s="15">
        <f>G355</f>
        <v>4163.8</v>
      </c>
      <c r="H354" s="15"/>
      <c r="I354" s="15">
        <f t="shared" si="192"/>
        <v>336.8</v>
      </c>
      <c r="J354" s="15"/>
      <c r="K354" s="15">
        <f t="shared" si="193"/>
        <v>4500.6000000000004</v>
      </c>
      <c r="L354" s="15"/>
    </row>
    <row r="355" spans="2:12" ht="24" x14ac:dyDescent="0.2">
      <c r="B355" s="18" t="s">
        <v>68</v>
      </c>
      <c r="C355" s="10" t="s">
        <v>41</v>
      </c>
      <c r="D355" s="10" t="s">
        <v>47</v>
      </c>
      <c r="E355" s="22" t="s">
        <v>203</v>
      </c>
      <c r="F355" s="14">
        <v>200</v>
      </c>
      <c r="G355" s="15">
        <f>G356</f>
        <v>4163.8</v>
      </c>
      <c r="H355" s="15"/>
      <c r="I355" s="15">
        <f t="shared" si="192"/>
        <v>336.8</v>
      </c>
      <c r="J355" s="15"/>
      <c r="K355" s="15">
        <f t="shared" si="193"/>
        <v>4500.6000000000004</v>
      </c>
      <c r="L355" s="15"/>
    </row>
    <row r="356" spans="2:12" ht="24" x14ac:dyDescent="0.2">
      <c r="B356" s="18" t="s">
        <v>16</v>
      </c>
      <c r="C356" s="10" t="s">
        <v>41</v>
      </c>
      <c r="D356" s="10" t="s">
        <v>47</v>
      </c>
      <c r="E356" s="22" t="s">
        <v>203</v>
      </c>
      <c r="F356" s="14">
        <v>240</v>
      </c>
      <c r="G356" s="15">
        <f>5116.8-953</f>
        <v>4163.8</v>
      </c>
      <c r="H356" s="15"/>
      <c r="I356" s="15">
        <v>336.8</v>
      </c>
      <c r="J356" s="15"/>
      <c r="K356" s="15">
        <f>G356+I356</f>
        <v>4500.6000000000004</v>
      </c>
      <c r="L356" s="15"/>
    </row>
    <row r="357" spans="2:12" ht="24" x14ac:dyDescent="0.2">
      <c r="B357" s="17" t="s">
        <v>148</v>
      </c>
      <c r="C357" s="10" t="s">
        <v>41</v>
      </c>
      <c r="D357" s="10" t="s">
        <v>47</v>
      </c>
      <c r="E357" s="22" t="s">
        <v>249</v>
      </c>
      <c r="F357" s="14"/>
      <c r="G357" s="15">
        <f>G358+G361+G364</f>
        <v>700</v>
      </c>
      <c r="H357" s="15"/>
      <c r="I357" s="15">
        <f t="shared" ref="I357:K357" si="194">I358+I361+I364</f>
        <v>146</v>
      </c>
      <c r="J357" s="15"/>
      <c r="K357" s="15">
        <f t="shared" si="194"/>
        <v>846</v>
      </c>
      <c r="L357" s="15"/>
    </row>
    <row r="358" spans="2:12" s="2" customFormat="1" ht="24" hidden="1" x14ac:dyDescent="0.2">
      <c r="B358" s="45" t="s">
        <v>159</v>
      </c>
      <c r="C358" s="38" t="s">
        <v>41</v>
      </c>
      <c r="D358" s="10" t="s">
        <v>47</v>
      </c>
      <c r="E358" s="38" t="s">
        <v>204</v>
      </c>
      <c r="F358" s="39"/>
      <c r="G358" s="40">
        <f>G359</f>
        <v>0</v>
      </c>
      <c r="H358" s="40"/>
      <c r="I358" s="40">
        <f t="shared" ref="I358" si="195">I359</f>
        <v>0</v>
      </c>
      <c r="J358" s="40"/>
      <c r="K358" s="40">
        <f>K359</f>
        <v>0</v>
      </c>
      <c r="L358" s="40"/>
    </row>
    <row r="359" spans="2:12" s="2" customFormat="1" ht="24" hidden="1" x14ac:dyDescent="0.2">
      <c r="B359" s="18" t="s">
        <v>68</v>
      </c>
      <c r="C359" s="38" t="s">
        <v>41</v>
      </c>
      <c r="D359" s="10" t="s">
        <v>47</v>
      </c>
      <c r="E359" s="38" t="s">
        <v>204</v>
      </c>
      <c r="F359" s="14">
        <v>200</v>
      </c>
      <c r="G359" s="15">
        <f t="shared" ref="G359:K359" si="196">G360</f>
        <v>0</v>
      </c>
      <c r="H359" s="15"/>
      <c r="I359" s="15">
        <f t="shared" si="196"/>
        <v>0</v>
      </c>
      <c r="J359" s="15"/>
      <c r="K359" s="15">
        <f t="shared" si="196"/>
        <v>0</v>
      </c>
      <c r="L359" s="15"/>
    </row>
    <row r="360" spans="2:12" s="2" customFormat="1" ht="24" hidden="1" x14ac:dyDescent="0.2">
      <c r="B360" s="18" t="s">
        <v>16</v>
      </c>
      <c r="C360" s="38" t="s">
        <v>41</v>
      </c>
      <c r="D360" s="10" t="s">
        <v>47</v>
      </c>
      <c r="E360" s="38" t="s">
        <v>204</v>
      </c>
      <c r="F360" s="14">
        <v>240</v>
      </c>
      <c r="G360" s="15">
        <v>0</v>
      </c>
      <c r="H360" s="15"/>
      <c r="I360" s="15"/>
      <c r="J360" s="15"/>
      <c r="K360" s="15">
        <f>G360+I360</f>
        <v>0</v>
      </c>
      <c r="L360" s="15"/>
    </row>
    <row r="361" spans="2:12" s="2" customFormat="1" ht="24" hidden="1" x14ac:dyDescent="0.2">
      <c r="B361" s="17" t="s">
        <v>159</v>
      </c>
      <c r="C361" s="38" t="s">
        <v>41</v>
      </c>
      <c r="D361" s="10" t="s">
        <v>47</v>
      </c>
      <c r="E361" s="10" t="s">
        <v>205</v>
      </c>
      <c r="F361" s="14"/>
      <c r="G361" s="15">
        <f t="shared" ref="G361:K362" si="197">G362</f>
        <v>0</v>
      </c>
      <c r="H361" s="15"/>
      <c r="I361" s="15">
        <f t="shared" si="197"/>
        <v>0</v>
      </c>
      <c r="J361" s="15"/>
      <c r="K361" s="15">
        <f t="shared" si="197"/>
        <v>0</v>
      </c>
      <c r="L361" s="15"/>
    </row>
    <row r="362" spans="2:12" s="2" customFormat="1" ht="24" hidden="1" x14ac:dyDescent="0.2">
      <c r="B362" s="18" t="s">
        <v>68</v>
      </c>
      <c r="C362" s="38" t="s">
        <v>41</v>
      </c>
      <c r="D362" s="10" t="s">
        <v>47</v>
      </c>
      <c r="E362" s="10" t="s">
        <v>205</v>
      </c>
      <c r="F362" s="14">
        <v>200</v>
      </c>
      <c r="G362" s="15">
        <f t="shared" si="197"/>
        <v>0</v>
      </c>
      <c r="H362" s="15"/>
      <c r="I362" s="15">
        <f t="shared" si="197"/>
        <v>0</v>
      </c>
      <c r="J362" s="15"/>
      <c r="K362" s="15">
        <f t="shared" si="197"/>
        <v>0</v>
      </c>
      <c r="L362" s="15"/>
    </row>
    <row r="363" spans="2:12" s="2" customFormat="1" ht="24" hidden="1" x14ac:dyDescent="0.2">
      <c r="B363" s="18" t="s">
        <v>16</v>
      </c>
      <c r="C363" s="38" t="s">
        <v>41</v>
      </c>
      <c r="D363" s="10" t="s">
        <v>47</v>
      </c>
      <c r="E363" s="10" t="s">
        <v>205</v>
      </c>
      <c r="F363" s="14">
        <v>240</v>
      </c>
      <c r="G363" s="15">
        <v>0</v>
      </c>
      <c r="H363" s="15"/>
      <c r="I363" s="15"/>
      <c r="J363" s="15"/>
      <c r="K363" s="15">
        <f>G363+I363</f>
        <v>0</v>
      </c>
      <c r="L363" s="15"/>
    </row>
    <row r="364" spans="2:12" ht="24" x14ac:dyDescent="0.2">
      <c r="B364" s="17" t="s">
        <v>62</v>
      </c>
      <c r="C364" s="10" t="s">
        <v>41</v>
      </c>
      <c r="D364" s="10" t="s">
        <v>47</v>
      </c>
      <c r="E364" s="22" t="s">
        <v>206</v>
      </c>
      <c r="F364" s="14"/>
      <c r="G364" s="15">
        <f>G365</f>
        <v>700</v>
      </c>
      <c r="H364" s="15"/>
      <c r="I364" s="15">
        <f t="shared" si="192"/>
        <v>146</v>
      </c>
      <c r="J364" s="15"/>
      <c r="K364" s="15">
        <f t="shared" ref="K364:K365" si="198">K365</f>
        <v>846</v>
      </c>
      <c r="L364" s="15"/>
    </row>
    <row r="365" spans="2:12" ht="24" x14ac:dyDescent="0.2">
      <c r="B365" s="18" t="s">
        <v>68</v>
      </c>
      <c r="C365" s="10" t="s">
        <v>41</v>
      </c>
      <c r="D365" s="10" t="s">
        <v>47</v>
      </c>
      <c r="E365" s="22" t="s">
        <v>206</v>
      </c>
      <c r="F365" s="14">
        <v>200</v>
      </c>
      <c r="G365" s="15">
        <f>G366</f>
        <v>700</v>
      </c>
      <c r="H365" s="15"/>
      <c r="I365" s="15">
        <f t="shared" si="192"/>
        <v>146</v>
      </c>
      <c r="J365" s="15"/>
      <c r="K365" s="15">
        <f t="shared" si="198"/>
        <v>846</v>
      </c>
      <c r="L365" s="15"/>
    </row>
    <row r="366" spans="2:12" ht="24" x14ac:dyDescent="0.2">
      <c r="B366" s="18" t="s">
        <v>16</v>
      </c>
      <c r="C366" s="10" t="s">
        <v>41</v>
      </c>
      <c r="D366" s="10" t="s">
        <v>47</v>
      </c>
      <c r="E366" s="22" t="s">
        <v>206</v>
      </c>
      <c r="F366" s="14">
        <v>240</v>
      </c>
      <c r="G366" s="15">
        <v>700</v>
      </c>
      <c r="H366" s="15"/>
      <c r="I366" s="15">
        <v>146</v>
      </c>
      <c r="J366" s="15"/>
      <c r="K366" s="15">
        <f>G366+I366</f>
        <v>846</v>
      </c>
      <c r="L366" s="15"/>
    </row>
    <row r="367" spans="2:12" s="2" customFormat="1" ht="33.75" hidden="1" customHeight="1" x14ac:dyDescent="0.2">
      <c r="B367" s="47" t="s">
        <v>134</v>
      </c>
      <c r="C367" s="38" t="s">
        <v>41</v>
      </c>
      <c r="D367" s="38" t="s">
        <v>47</v>
      </c>
      <c r="E367" s="46" t="s">
        <v>100</v>
      </c>
      <c r="F367" s="39"/>
      <c r="G367" s="40">
        <f>G368</f>
        <v>0</v>
      </c>
      <c r="H367" s="40"/>
      <c r="I367" s="40">
        <f t="shared" ref="I367" si="199">I368</f>
        <v>0</v>
      </c>
      <c r="J367" s="40"/>
      <c r="K367" s="40">
        <f>K368</f>
        <v>0</v>
      </c>
      <c r="L367" s="40"/>
    </row>
    <row r="368" spans="2:12" s="2" customFormat="1" ht="24" hidden="1" x14ac:dyDescent="0.2">
      <c r="B368" s="18" t="s">
        <v>135</v>
      </c>
      <c r="C368" s="10" t="s">
        <v>41</v>
      </c>
      <c r="D368" s="10" t="s">
        <v>47</v>
      </c>
      <c r="E368" s="22" t="s">
        <v>101</v>
      </c>
      <c r="F368" s="14"/>
      <c r="G368" s="15">
        <f>G369+G379</f>
        <v>0</v>
      </c>
      <c r="H368" s="15"/>
      <c r="I368" s="15">
        <f t="shared" ref="I368" si="200">I369+I379</f>
        <v>0</v>
      </c>
      <c r="J368" s="15"/>
      <c r="K368" s="15">
        <f>K369+K379</f>
        <v>0</v>
      </c>
      <c r="L368" s="15"/>
    </row>
    <row r="369" spans="1:12" s="2" customFormat="1" ht="24" hidden="1" x14ac:dyDescent="0.2">
      <c r="B369" s="18" t="s">
        <v>127</v>
      </c>
      <c r="C369" s="10" t="s">
        <v>41</v>
      </c>
      <c r="D369" s="10" t="s">
        <v>47</v>
      </c>
      <c r="E369" s="68" t="s">
        <v>124</v>
      </c>
      <c r="F369" s="14"/>
      <c r="G369" s="15">
        <f>G370+G373+G376</f>
        <v>0</v>
      </c>
      <c r="H369" s="15"/>
      <c r="I369" s="15">
        <f t="shared" ref="I369:K369" si="201">I370+I373+I376</f>
        <v>0</v>
      </c>
      <c r="J369" s="15"/>
      <c r="K369" s="15">
        <f t="shared" si="201"/>
        <v>0</v>
      </c>
      <c r="L369" s="15"/>
    </row>
    <row r="370" spans="1:12" ht="24" hidden="1" x14ac:dyDescent="0.2">
      <c r="A370" s="1"/>
      <c r="B370" s="18" t="s">
        <v>128</v>
      </c>
      <c r="C370" s="10" t="s">
        <v>41</v>
      </c>
      <c r="D370" s="10" t="s">
        <v>47</v>
      </c>
      <c r="E370" s="66" t="s">
        <v>125</v>
      </c>
      <c r="F370" s="14"/>
      <c r="G370" s="15">
        <f>G371</f>
        <v>0</v>
      </c>
      <c r="H370" s="15"/>
      <c r="I370" s="15">
        <f t="shared" ref="I370:I371" si="202">I371</f>
        <v>0</v>
      </c>
      <c r="J370" s="15"/>
      <c r="K370" s="15">
        <f t="shared" ref="K370:K371" si="203">K371</f>
        <v>0</v>
      </c>
      <c r="L370" s="15"/>
    </row>
    <row r="371" spans="1:12" ht="24" hidden="1" x14ac:dyDescent="0.2">
      <c r="A371" s="1"/>
      <c r="B371" s="18" t="s">
        <v>68</v>
      </c>
      <c r="C371" s="10" t="s">
        <v>41</v>
      </c>
      <c r="D371" s="10" t="s">
        <v>47</v>
      </c>
      <c r="E371" s="66" t="s">
        <v>125</v>
      </c>
      <c r="F371" s="14">
        <v>200</v>
      </c>
      <c r="G371" s="15">
        <f>G372</f>
        <v>0</v>
      </c>
      <c r="H371" s="15"/>
      <c r="I371" s="15">
        <f t="shared" si="202"/>
        <v>0</v>
      </c>
      <c r="J371" s="15"/>
      <c r="K371" s="15">
        <f t="shared" si="203"/>
        <v>0</v>
      </c>
      <c r="L371" s="15"/>
    </row>
    <row r="372" spans="1:12" ht="24" hidden="1" x14ac:dyDescent="0.2">
      <c r="A372" s="1"/>
      <c r="B372" s="18" t="s">
        <v>16</v>
      </c>
      <c r="C372" s="10" t="s">
        <v>41</v>
      </c>
      <c r="D372" s="10" t="s">
        <v>47</v>
      </c>
      <c r="E372" s="66" t="s">
        <v>125</v>
      </c>
      <c r="F372" s="14">
        <v>240</v>
      </c>
      <c r="G372" s="15">
        <v>0</v>
      </c>
      <c r="H372" s="15"/>
      <c r="I372" s="15"/>
      <c r="J372" s="15"/>
      <c r="K372" s="15">
        <v>0</v>
      </c>
      <c r="L372" s="15"/>
    </row>
    <row r="373" spans="1:12" ht="24" hidden="1" x14ac:dyDescent="0.2">
      <c r="A373" s="1"/>
      <c r="B373" s="18" t="s">
        <v>139</v>
      </c>
      <c r="C373" s="10" t="s">
        <v>41</v>
      </c>
      <c r="D373" s="10" t="s">
        <v>47</v>
      </c>
      <c r="E373" s="66" t="s">
        <v>126</v>
      </c>
      <c r="F373" s="14"/>
      <c r="G373" s="15">
        <f>G374</f>
        <v>0</v>
      </c>
      <c r="H373" s="15"/>
      <c r="I373" s="15">
        <f t="shared" ref="I373:I374" si="204">I374</f>
        <v>0</v>
      </c>
      <c r="J373" s="15"/>
      <c r="K373" s="15">
        <f t="shared" ref="K373:K374" si="205">K374</f>
        <v>0</v>
      </c>
      <c r="L373" s="15"/>
    </row>
    <row r="374" spans="1:12" ht="24" hidden="1" x14ac:dyDescent="0.2">
      <c r="A374" s="1"/>
      <c r="B374" s="18" t="s">
        <v>68</v>
      </c>
      <c r="C374" s="10" t="s">
        <v>41</v>
      </c>
      <c r="D374" s="10" t="s">
        <v>47</v>
      </c>
      <c r="E374" s="66" t="s">
        <v>126</v>
      </c>
      <c r="F374" s="14">
        <v>200</v>
      </c>
      <c r="G374" s="15">
        <f>G375</f>
        <v>0</v>
      </c>
      <c r="H374" s="15"/>
      <c r="I374" s="15">
        <f t="shared" si="204"/>
        <v>0</v>
      </c>
      <c r="J374" s="15"/>
      <c r="K374" s="15">
        <f t="shared" si="205"/>
        <v>0</v>
      </c>
      <c r="L374" s="15"/>
    </row>
    <row r="375" spans="1:12" ht="24" hidden="1" x14ac:dyDescent="0.2">
      <c r="A375" s="1"/>
      <c r="B375" s="18" t="s">
        <v>16</v>
      </c>
      <c r="C375" s="10" t="s">
        <v>41</v>
      </c>
      <c r="D375" s="10" t="s">
        <v>47</v>
      </c>
      <c r="E375" s="66" t="s">
        <v>126</v>
      </c>
      <c r="F375" s="14">
        <v>240</v>
      </c>
      <c r="G375" s="15">
        <v>0</v>
      </c>
      <c r="H375" s="15"/>
      <c r="I375" s="15"/>
      <c r="J375" s="15"/>
      <c r="K375" s="15">
        <f>G375+I375</f>
        <v>0</v>
      </c>
      <c r="L375" s="15"/>
    </row>
    <row r="376" spans="1:12" ht="24" hidden="1" x14ac:dyDescent="0.2">
      <c r="A376" s="1"/>
      <c r="B376" s="17" t="s">
        <v>62</v>
      </c>
      <c r="C376" s="10" t="s">
        <v>41</v>
      </c>
      <c r="D376" s="10" t="s">
        <v>47</v>
      </c>
      <c r="E376" s="66" t="s">
        <v>133</v>
      </c>
      <c r="F376" s="14"/>
      <c r="G376" s="15">
        <f>G377</f>
        <v>0</v>
      </c>
      <c r="H376" s="15"/>
      <c r="I376" s="15">
        <f t="shared" ref="I376" si="206">I377</f>
        <v>0</v>
      </c>
      <c r="J376" s="15"/>
      <c r="K376" s="15">
        <f>K377</f>
        <v>0</v>
      </c>
      <c r="L376" s="15"/>
    </row>
    <row r="377" spans="1:12" ht="24" hidden="1" x14ac:dyDescent="0.2">
      <c r="A377" s="1"/>
      <c r="B377" s="18" t="s">
        <v>68</v>
      </c>
      <c r="C377" s="10" t="s">
        <v>41</v>
      </c>
      <c r="D377" s="10" t="s">
        <v>47</v>
      </c>
      <c r="E377" s="66" t="s">
        <v>133</v>
      </c>
      <c r="F377" s="14">
        <v>200</v>
      </c>
      <c r="G377" s="15">
        <f t="shared" ref="G377:K377" si="207">G378</f>
        <v>0</v>
      </c>
      <c r="H377" s="15"/>
      <c r="I377" s="15">
        <f t="shared" si="207"/>
        <v>0</v>
      </c>
      <c r="J377" s="15"/>
      <c r="K377" s="15">
        <f t="shared" si="207"/>
        <v>0</v>
      </c>
      <c r="L377" s="15"/>
    </row>
    <row r="378" spans="1:12" ht="24" hidden="1" x14ac:dyDescent="0.2">
      <c r="A378" s="48"/>
      <c r="B378" s="18" t="s">
        <v>16</v>
      </c>
      <c r="C378" s="10" t="s">
        <v>41</v>
      </c>
      <c r="D378" s="10" t="s">
        <v>47</v>
      </c>
      <c r="E378" s="66" t="s">
        <v>133</v>
      </c>
      <c r="F378" s="14">
        <v>240</v>
      </c>
      <c r="G378" s="15">
        <v>0</v>
      </c>
      <c r="H378" s="15"/>
      <c r="I378" s="15"/>
      <c r="J378" s="15"/>
      <c r="K378" s="15">
        <f>G378+I378</f>
        <v>0</v>
      </c>
      <c r="L378" s="15"/>
    </row>
    <row r="379" spans="1:12" s="2" customFormat="1" ht="24" hidden="1" x14ac:dyDescent="0.2">
      <c r="B379" s="18" t="s">
        <v>102</v>
      </c>
      <c r="C379" s="10" t="s">
        <v>41</v>
      </c>
      <c r="D379" s="10" t="s">
        <v>47</v>
      </c>
      <c r="E379" s="68" t="s">
        <v>103</v>
      </c>
      <c r="F379" s="14"/>
      <c r="G379" s="15">
        <f>G380</f>
        <v>0</v>
      </c>
      <c r="H379" s="15"/>
      <c r="I379" s="15">
        <f t="shared" ref="I379:I381" si="208">I380</f>
        <v>0</v>
      </c>
      <c r="J379" s="15"/>
      <c r="K379" s="15">
        <f t="shared" ref="K379:K381" si="209">K380</f>
        <v>0</v>
      </c>
      <c r="L379" s="15"/>
    </row>
    <row r="380" spans="1:12" s="2" customFormat="1" ht="24" hidden="1" x14ac:dyDescent="0.2">
      <c r="B380" s="18" t="s">
        <v>105</v>
      </c>
      <c r="C380" s="10" t="s">
        <v>41</v>
      </c>
      <c r="D380" s="10" t="s">
        <v>47</v>
      </c>
      <c r="E380" s="68" t="s">
        <v>104</v>
      </c>
      <c r="F380" s="14"/>
      <c r="G380" s="15">
        <f>G381</f>
        <v>0</v>
      </c>
      <c r="H380" s="15"/>
      <c r="I380" s="15">
        <f t="shared" si="208"/>
        <v>0</v>
      </c>
      <c r="J380" s="15"/>
      <c r="K380" s="15">
        <f t="shared" si="209"/>
        <v>0</v>
      </c>
      <c r="L380" s="15"/>
    </row>
    <row r="381" spans="1:12" s="2" customFormat="1" ht="24" hidden="1" x14ac:dyDescent="0.2">
      <c r="B381" s="18" t="s">
        <v>68</v>
      </c>
      <c r="C381" s="10" t="s">
        <v>41</v>
      </c>
      <c r="D381" s="10" t="s">
        <v>47</v>
      </c>
      <c r="E381" s="68" t="s">
        <v>104</v>
      </c>
      <c r="F381" s="14">
        <v>200</v>
      </c>
      <c r="G381" s="15">
        <f>G382</f>
        <v>0</v>
      </c>
      <c r="H381" s="15"/>
      <c r="I381" s="15">
        <f t="shared" si="208"/>
        <v>0</v>
      </c>
      <c r="J381" s="15"/>
      <c r="K381" s="15">
        <f t="shared" si="209"/>
        <v>0</v>
      </c>
      <c r="L381" s="15"/>
    </row>
    <row r="382" spans="1:12" s="2" customFormat="1" ht="24" hidden="1" x14ac:dyDescent="0.2">
      <c r="B382" s="18" t="s">
        <v>16</v>
      </c>
      <c r="C382" s="10" t="s">
        <v>41</v>
      </c>
      <c r="D382" s="10" t="s">
        <v>47</v>
      </c>
      <c r="E382" s="68" t="s">
        <v>104</v>
      </c>
      <c r="F382" s="14">
        <v>240</v>
      </c>
      <c r="G382" s="15">
        <v>0</v>
      </c>
      <c r="H382" s="15"/>
      <c r="I382" s="15"/>
      <c r="J382" s="15"/>
      <c r="K382" s="15">
        <f>G382+I382</f>
        <v>0</v>
      </c>
      <c r="L382" s="15"/>
    </row>
    <row r="383" spans="1:12" ht="24" x14ac:dyDescent="0.2">
      <c r="A383" s="1"/>
      <c r="B383" s="16" t="s">
        <v>268</v>
      </c>
      <c r="C383" s="10" t="s">
        <v>41</v>
      </c>
      <c r="D383" s="10" t="s">
        <v>47</v>
      </c>
      <c r="E383" s="10" t="s">
        <v>79</v>
      </c>
      <c r="F383" s="14" t="s">
        <v>8</v>
      </c>
      <c r="G383" s="15">
        <f>G384</f>
        <v>0</v>
      </c>
      <c r="H383" s="15"/>
      <c r="I383" s="15">
        <f t="shared" ref="I383:K384" si="210">I384</f>
        <v>450.9</v>
      </c>
      <c r="J383" s="15"/>
      <c r="K383" s="15">
        <f t="shared" si="210"/>
        <v>450.9</v>
      </c>
      <c r="L383" s="15"/>
    </row>
    <row r="384" spans="1:12" x14ac:dyDescent="0.2">
      <c r="A384" s="1"/>
      <c r="B384" s="16" t="s">
        <v>260</v>
      </c>
      <c r="C384" s="10" t="s">
        <v>41</v>
      </c>
      <c r="D384" s="10" t="s">
        <v>47</v>
      </c>
      <c r="E384" s="10" t="s">
        <v>218</v>
      </c>
      <c r="F384" s="14"/>
      <c r="G384" s="15">
        <f>G385</f>
        <v>0</v>
      </c>
      <c r="H384" s="15"/>
      <c r="I384" s="15">
        <f t="shared" si="210"/>
        <v>450.9</v>
      </c>
      <c r="J384" s="15"/>
      <c r="K384" s="15">
        <f t="shared" si="210"/>
        <v>450.9</v>
      </c>
      <c r="L384" s="15"/>
    </row>
    <row r="385" spans="1:12" s="2" customFormat="1" ht="24" x14ac:dyDescent="0.2">
      <c r="A385" s="1"/>
      <c r="B385" s="36" t="s">
        <v>261</v>
      </c>
      <c r="C385" s="10" t="s">
        <v>41</v>
      </c>
      <c r="D385" s="10" t="s">
        <v>47</v>
      </c>
      <c r="E385" s="38" t="s">
        <v>222</v>
      </c>
      <c r="F385" s="39"/>
      <c r="G385" s="40">
        <f>G386+G389</f>
        <v>0</v>
      </c>
      <c r="H385" s="40"/>
      <c r="I385" s="40">
        <f t="shared" ref="I385:K385" si="211">I386+I389</f>
        <v>450.9</v>
      </c>
      <c r="J385" s="40"/>
      <c r="K385" s="40">
        <f t="shared" si="211"/>
        <v>450.9</v>
      </c>
      <c r="L385" s="40"/>
    </row>
    <row r="386" spans="1:12" ht="22.5" hidden="1" customHeight="1" x14ac:dyDescent="0.2">
      <c r="B386" s="47" t="s">
        <v>60</v>
      </c>
      <c r="C386" s="10" t="s">
        <v>41</v>
      </c>
      <c r="D386" s="10" t="s">
        <v>47</v>
      </c>
      <c r="E386" s="38" t="s">
        <v>175</v>
      </c>
      <c r="F386" s="39"/>
      <c r="G386" s="40">
        <f>G387</f>
        <v>0</v>
      </c>
      <c r="H386" s="40"/>
      <c r="I386" s="40">
        <f t="shared" ref="I386:K387" si="212">I387</f>
        <v>0</v>
      </c>
      <c r="J386" s="40"/>
      <c r="K386" s="40">
        <f t="shared" si="212"/>
        <v>0</v>
      </c>
      <c r="L386" s="40"/>
    </row>
    <row r="387" spans="1:12" ht="24" hidden="1" x14ac:dyDescent="0.2">
      <c r="B387" s="18" t="s">
        <v>68</v>
      </c>
      <c r="C387" s="10" t="s">
        <v>41</v>
      </c>
      <c r="D387" s="10" t="s">
        <v>47</v>
      </c>
      <c r="E387" s="38" t="s">
        <v>175</v>
      </c>
      <c r="F387" s="39">
        <v>200</v>
      </c>
      <c r="G387" s="40">
        <f>G388</f>
        <v>0</v>
      </c>
      <c r="H387" s="40"/>
      <c r="I387" s="40">
        <f t="shared" si="212"/>
        <v>0</v>
      </c>
      <c r="J387" s="40"/>
      <c r="K387" s="40">
        <f t="shared" si="212"/>
        <v>0</v>
      </c>
      <c r="L387" s="40"/>
    </row>
    <row r="388" spans="1:12" ht="24" hidden="1" x14ac:dyDescent="0.2">
      <c r="B388" s="18" t="s">
        <v>16</v>
      </c>
      <c r="C388" s="10" t="s">
        <v>41</v>
      </c>
      <c r="D388" s="10" t="s">
        <v>47</v>
      </c>
      <c r="E388" s="38" t="s">
        <v>175</v>
      </c>
      <c r="F388" s="39">
        <v>240</v>
      </c>
      <c r="G388" s="40">
        <v>0</v>
      </c>
      <c r="H388" s="40"/>
      <c r="I388" s="40"/>
      <c r="J388" s="40"/>
      <c r="K388" s="40">
        <f>G388+I388</f>
        <v>0</v>
      </c>
      <c r="L388" s="40"/>
    </row>
    <row r="389" spans="1:12" s="2" customFormat="1" ht="21.75" customHeight="1" x14ac:dyDescent="0.2">
      <c r="A389" s="3"/>
      <c r="B389" s="47" t="s">
        <v>115</v>
      </c>
      <c r="C389" s="38" t="s">
        <v>41</v>
      </c>
      <c r="D389" s="38" t="s">
        <v>47</v>
      </c>
      <c r="E389" s="38" t="s">
        <v>176</v>
      </c>
      <c r="F389" s="39"/>
      <c r="G389" s="40">
        <f>G390</f>
        <v>0</v>
      </c>
      <c r="H389" s="40"/>
      <c r="I389" s="40">
        <f t="shared" ref="I389:K390" si="213">I390</f>
        <v>450.9</v>
      </c>
      <c r="J389" s="40"/>
      <c r="K389" s="40">
        <f t="shared" si="213"/>
        <v>450.9</v>
      </c>
      <c r="L389" s="40"/>
    </row>
    <row r="390" spans="1:12" s="2" customFormat="1" ht="24" x14ac:dyDescent="0.2">
      <c r="A390" s="3"/>
      <c r="B390" s="18" t="s">
        <v>68</v>
      </c>
      <c r="C390" s="38" t="s">
        <v>41</v>
      </c>
      <c r="D390" s="38" t="s">
        <v>47</v>
      </c>
      <c r="E390" s="38" t="s">
        <v>176</v>
      </c>
      <c r="F390" s="39">
        <v>200</v>
      </c>
      <c r="G390" s="40">
        <f>G391</f>
        <v>0</v>
      </c>
      <c r="H390" s="40"/>
      <c r="I390" s="40">
        <f t="shared" si="213"/>
        <v>450.9</v>
      </c>
      <c r="J390" s="40"/>
      <c r="K390" s="40">
        <f t="shared" si="213"/>
        <v>450.9</v>
      </c>
      <c r="L390" s="40"/>
    </row>
    <row r="391" spans="1:12" s="2" customFormat="1" ht="24" x14ac:dyDescent="0.2">
      <c r="A391" s="3"/>
      <c r="B391" s="30" t="s">
        <v>16</v>
      </c>
      <c r="C391" s="38" t="s">
        <v>41</v>
      </c>
      <c r="D391" s="38" t="s">
        <v>47</v>
      </c>
      <c r="E391" s="38" t="s">
        <v>176</v>
      </c>
      <c r="F391" s="39">
        <v>240</v>
      </c>
      <c r="G391" s="40">
        <v>0</v>
      </c>
      <c r="H391" s="40"/>
      <c r="I391" s="40">
        <f>300+150.9</f>
        <v>450.9</v>
      </c>
      <c r="J391" s="40"/>
      <c r="K391" s="40">
        <f>G391+I391</f>
        <v>450.9</v>
      </c>
      <c r="L391" s="40"/>
    </row>
    <row r="392" spans="1:12" ht="19.5" hidden="1" customHeight="1" x14ac:dyDescent="0.2">
      <c r="A392" s="1"/>
      <c r="B392" s="20" t="s">
        <v>150</v>
      </c>
      <c r="C392" s="10" t="s">
        <v>41</v>
      </c>
      <c r="D392" s="10" t="s">
        <v>41</v>
      </c>
      <c r="E392" s="10"/>
      <c r="F392" s="14"/>
      <c r="G392" s="15">
        <f>G393+G400</f>
        <v>0</v>
      </c>
      <c r="H392" s="15"/>
      <c r="I392" s="15">
        <f>I393+I400</f>
        <v>0</v>
      </c>
      <c r="J392" s="15"/>
      <c r="K392" s="15">
        <f>K393+K400</f>
        <v>0</v>
      </c>
      <c r="L392" s="15"/>
    </row>
    <row r="393" spans="1:12" ht="27" hidden="1" customHeight="1" x14ac:dyDescent="0.2">
      <c r="A393" s="1"/>
      <c r="B393" s="17" t="s">
        <v>149</v>
      </c>
      <c r="C393" s="13">
        <v>5</v>
      </c>
      <c r="D393" s="13">
        <v>5</v>
      </c>
      <c r="E393" s="10" t="s">
        <v>81</v>
      </c>
      <c r="F393" s="14"/>
      <c r="G393" s="15">
        <f>G394</f>
        <v>0</v>
      </c>
      <c r="H393" s="15"/>
      <c r="I393" s="15">
        <f t="shared" ref="I393:K394" si="214">I394</f>
        <v>0</v>
      </c>
      <c r="J393" s="15"/>
      <c r="K393" s="15">
        <f t="shared" si="214"/>
        <v>0</v>
      </c>
      <c r="L393" s="15"/>
    </row>
    <row r="394" spans="1:12" ht="36" hidden="1" customHeight="1" x14ac:dyDescent="0.2">
      <c r="A394" s="1"/>
      <c r="B394" s="17" t="s">
        <v>274</v>
      </c>
      <c r="C394" s="13">
        <v>5</v>
      </c>
      <c r="D394" s="13">
        <v>5</v>
      </c>
      <c r="E394" s="10" t="s">
        <v>223</v>
      </c>
      <c r="F394" s="14"/>
      <c r="G394" s="15">
        <f>G395</f>
        <v>0</v>
      </c>
      <c r="H394" s="15"/>
      <c r="I394" s="15">
        <f t="shared" si="214"/>
        <v>0</v>
      </c>
      <c r="J394" s="15"/>
      <c r="K394" s="15">
        <f t="shared" si="214"/>
        <v>0</v>
      </c>
      <c r="L394" s="15"/>
    </row>
    <row r="395" spans="1:12" ht="23.25" hidden="1" customHeight="1" x14ac:dyDescent="0.2">
      <c r="A395" s="1"/>
      <c r="B395" s="17" t="s">
        <v>62</v>
      </c>
      <c r="C395" s="13">
        <v>5</v>
      </c>
      <c r="D395" s="13">
        <v>5</v>
      </c>
      <c r="E395" s="10" t="s">
        <v>178</v>
      </c>
      <c r="F395" s="14"/>
      <c r="G395" s="15">
        <f>G397+G398</f>
        <v>0</v>
      </c>
      <c r="H395" s="15"/>
      <c r="I395" s="15">
        <f>I397+I398</f>
        <v>0</v>
      </c>
      <c r="J395" s="15"/>
      <c r="K395" s="15">
        <f>K397+K398</f>
        <v>0</v>
      </c>
      <c r="L395" s="15"/>
    </row>
    <row r="396" spans="1:12" hidden="1" x14ac:dyDescent="0.2">
      <c r="A396" s="1"/>
      <c r="B396" s="17" t="s">
        <v>18</v>
      </c>
      <c r="C396" s="13">
        <v>5</v>
      </c>
      <c r="D396" s="13">
        <v>5</v>
      </c>
      <c r="E396" s="10" t="s">
        <v>178</v>
      </c>
      <c r="F396" s="14">
        <v>800</v>
      </c>
      <c r="G396" s="15">
        <f>G397</f>
        <v>0</v>
      </c>
      <c r="H396" s="15"/>
      <c r="I396" s="15">
        <f t="shared" ref="I396:K396" si="215">I397</f>
        <v>0</v>
      </c>
      <c r="J396" s="15"/>
      <c r="K396" s="15">
        <f t="shared" si="215"/>
        <v>0</v>
      </c>
      <c r="L396" s="15"/>
    </row>
    <row r="397" spans="1:12" ht="19.5" hidden="1" customHeight="1" x14ac:dyDescent="0.2">
      <c r="A397" s="1"/>
      <c r="B397" s="18" t="s">
        <v>72</v>
      </c>
      <c r="C397" s="13">
        <v>5</v>
      </c>
      <c r="D397" s="13">
        <v>5</v>
      </c>
      <c r="E397" s="10" t="s">
        <v>178</v>
      </c>
      <c r="F397" s="14">
        <v>830</v>
      </c>
      <c r="G397" s="15">
        <v>0</v>
      </c>
      <c r="H397" s="15"/>
      <c r="I397" s="15"/>
      <c r="J397" s="15"/>
      <c r="K397" s="15">
        <f>G397+I397</f>
        <v>0</v>
      </c>
      <c r="L397" s="15"/>
    </row>
    <row r="398" spans="1:12" hidden="1" x14ac:dyDescent="0.2">
      <c r="A398" s="1"/>
      <c r="B398" s="17" t="s">
        <v>18</v>
      </c>
      <c r="C398" s="13">
        <v>5</v>
      </c>
      <c r="D398" s="13">
        <v>5</v>
      </c>
      <c r="E398" s="66" t="s">
        <v>151</v>
      </c>
      <c r="F398" s="14">
        <v>800</v>
      </c>
      <c r="G398" s="15">
        <f>G399</f>
        <v>0</v>
      </c>
      <c r="H398" s="15"/>
      <c r="I398" s="15">
        <f t="shared" ref="I398" si="216">I399</f>
        <v>0</v>
      </c>
      <c r="J398" s="15"/>
      <c r="K398" s="15">
        <f>K399</f>
        <v>0</v>
      </c>
      <c r="L398" s="15"/>
    </row>
    <row r="399" spans="1:12" ht="36" hidden="1" x14ac:dyDescent="0.2">
      <c r="A399" s="1"/>
      <c r="B399" s="18" t="s">
        <v>69</v>
      </c>
      <c r="C399" s="13">
        <v>5</v>
      </c>
      <c r="D399" s="13">
        <v>5</v>
      </c>
      <c r="E399" s="66" t="s">
        <v>151</v>
      </c>
      <c r="F399" s="14">
        <v>810</v>
      </c>
      <c r="G399" s="15">
        <v>0</v>
      </c>
      <c r="H399" s="15"/>
      <c r="I399" s="15"/>
      <c r="J399" s="15"/>
      <c r="K399" s="15">
        <f>G399+I399</f>
        <v>0</v>
      </c>
      <c r="L399" s="15"/>
    </row>
    <row r="400" spans="1:12" s="2" customFormat="1" ht="29.25" hidden="1" customHeight="1" x14ac:dyDescent="0.2">
      <c r="B400" s="18" t="s">
        <v>121</v>
      </c>
      <c r="C400" s="10" t="s">
        <v>122</v>
      </c>
      <c r="D400" s="10" t="s">
        <v>26</v>
      </c>
      <c r="E400" s="22"/>
      <c r="F400" s="14"/>
      <c r="G400" s="15">
        <f>G401</f>
        <v>0</v>
      </c>
      <c r="H400" s="15"/>
      <c r="I400" s="15">
        <f t="shared" ref="I400:I402" si="217">I401</f>
        <v>0</v>
      </c>
      <c r="J400" s="15"/>
      <c r="K400" s="15">
        <f t="shared" ref="K400:K402" si="218">K401</f>
        <v>0</v>
      </c>
      <c r="L400" s="15"/>
    </row>
    <row r="401" spans="2:13" s="2" customFormat="1" hidden="1" x14ac:dyDescent="0.2">
      <c r="B401" s="18" t="s">
        <v>123</v>
      </c>
      <c r="C401" s="10" t="s">
        <v>122</v>
      </c>
      <c r="D401" s="10" t="s">
        <v>41</v>
      </c>
      <c r="E401" s="22"/>
      <c r="F401" s="14"/>
      <c r="G401" s="15">
        <f>G402</f>
        <v>0</v>
      </c>
      <c r="H401" s="15"/>
      <c r="I401" s="15">
        <f t="shared" si="217"/>
        <v>0</v>
      </c>
      <c r="J401" s="15"/>
      <c r="K401" s="15">
        <f t="shared" si="218"/>
        <v>0</v>
      </c>
      <c r="L401" s="15"/>
    </row>
    <row r="402" spans="2:13" s="2" customFormat="1" ht="24" hidden="1" x14ac:dyDescent="0.2">
      <c r="B402" s="18" t="s">
        <v>77</v>
      </c>
      <c r="C402" s="10" t="s">
        <v>122</v>
      </c>
      <c r="D402" s="10" t="s">
        <v>41</v>
      </c>
      <c r="E402" s="68" t="s">
        <v>94</v>
      </c>
      <c r="F402" s="14"/>
      <c r="G402" s="15">
        <f>G403</f>
        <v>0</v>
      </c>
      <c r="H402" s="15"/>
      <c r="I402" s="15">
        <f t="shared" si="217"/>
        <v>0</v>
      </c>
      <c r="J402" s="15"/>
      <c r="K402" s="15">
        <f t="shared" si="218"/>
        <v>0</v>
      </c>
      <c r="L402" s="15"/>
    </row>
    <row r="403" spans="2:13" s="2" customFormat="1" ht="30" hidden="1" customHeight="1" x14ac:dyDescent="0.2">
      <c r="B403" s="18" t="s">
        <v>43</v>
      </c>
      <c r="C403" s="10" t="s">
        <v>122</v>
      </c>
      <c r="D403" s="10" t="s">
        <v>41</v>
      </c>
      <c r="E403" s="68" t="s">
        <v>96</v>
      </c>
      <c r="F403" s="14"/>
      <c r="G403" s="15">
        <f>G404+G410+G407</f>
        <v>0</v>
      </c>
      <c r="H403" s="15"/>
      <c r="I403" s="15">
        <f t="shared" ref="I403" si="219">I404+I410+I407</f>
        <v>0</v>
      </c>
      <c r="J403" s="15"/>
      <c r="K403" s="15">
        <f>K404+K410+K407</f>
        <v>0</v>
      </c>
      <c r="L403" s="15"/>
    </row>
    <row r="404" spans="2:13" s="2" customFormat="1" ht="36" hidden="1" x14ac:dyDescent="0.2">
      <c r="B404" s="45" t="s">
        <v>140</v>
      </c>
      <c r="C404" s="10" t="s">
        <v>122</v>
      </c>
      <c r="D404" s="10" t="s">
        <v>41</v>
      </c>
      <c r="E404" s="68" t="s">
        <v>120</v>
      </c>
      <c r="F404" s="14"/>
      <c r="G404" s="15">
        <f>G405</f>
        <v>0</v>
      </c>
      <c r="H404" s="15"/>
      <c r="I404" s="15">
        <f t="shared" ref="I404:I405" si="220">I405</f>
        <v>0</v>
      </c>
      <c r="J404" s="15"/>
      <c r="K404" s="15">
        <f t="shared" ref="K404:K405" si="221">K405</f>
        <v>0</v>
      </c>
      <c r="L404" s="15"/>
    </row>
    <row r="405" spans="2:13" s="2" customFormat="1" ht="24" hidden="1" customHeight="1" x14ac:dyDescent="0.2">
      <c r="B405" s="18" t="s">
        <v>68</v>
      </c>
      <c r="C405" s="10" t="s">
        <v>122</v>
      </c>
      <c r="D405" s="10" t="s">
        <v>41</v>
      </c>
      <c r="E405" s="68" t="s">
        <v>120</v>
      </c>
      <c r="F405" s="14">
        <v>200</v>
      </c>
      <c r="G405" s="15">
        <f>G406</f>
        <v>0</v>
      </c>
      <c r="H405" s="15"/>
      <c r="I405" s="15">
        <f t="shared" si="220"/>
        <v>0</v>
      </c>
      <c r="J405" s="15"/>
      <c r="K405" s="15">
        <f t="shared" si="221"/>
        <v>0</v>
      </c>
      <c r="L405" s="15"/>
    </row>
    <row r="406" spans="2:13" s="2" customFormat="1" ht="24" hidden="1" x14ac:dyDescent="0.2">
      <c r="B406" s="18" t="s">
        <v>16</v>
      </c>
      <c r="C406" s="10" t="s">
        <v>122</v>
      </c>
      <c r="D406" s="10" t="s">
        <v>41</v>
      </c>
      <c r="E406" s="68" t="s">
        <v>120</v>
      </c>
      <c r="F406" s="14">
        <v>240</v>
      </c>
      <c r="G406" s="15">
        <v>0</v>
      </c>
      <c r="H406" s="15"/>
      <c r="I406" s="15"/>
      <c r="J406" s="15"/>
      <c r="K406" s="15">
        <f>G406+I406</f>
        <v>0</v>
      </c>
      <c r="L406" s="15"/>
    </row>
    <row r="407" spans="2:13" s="2" customFormat="1" ht="48" hidden="1" x14ac:dyDescent="0.2">
      <c r="B407" s="30" t="s">
        <v>61</v>
      </c>
      <c r="C407" s="38" t="s">
        <v>122</v>
      </c>
      <c r="D407" s="38" t="s">
        <v>41</v>
      </c>
      <c r="E407" s="69" t="s">
        <v>114</v>
      </c>
      <c r="F407" s="33"/>
      <c r="G407" s="40">
        <f>G408</f>
        <v>0</v>
      </c>
      <c r="H407" s="40"/>
      <c r="I407" s="40">
        <f t="shared" ref="I407:I408" si="222">I408</f>
        <v>0</v>
      </c>
      <c r="J407" s="40"/>
      <c r="K407" s="40">
        <f t="shared" ref="K407:K408" si="223">K408</f>
        <v>0</v>
      </c>
      <c r="L407" s="40"/>
    </row>
    <row r="408" spans="2:13" s="2" customFormat="1" hidden="1" x14ac:dyDescent="0.2">
      <c r="B408" s="30" t="s">
        <v>54</v>
      </c>
      <c r="C408" s="38" t="s">
        <v>122</v>
      </c>
      <c r="D408" s="38" t="s">
        <v>41</v>
      </c>
      <c r="E408" s="69" t="s">
        <v>114</v>
      </c>
      <c r="F408" s="33">
        <v>500</v>
      </c>
      <c r="G408" s="40">
        <f>G409</f>
        <v>0</v>
      </c>
      <c r="H408" s="40"/>
      <c r="I408" s="40">
        <f t="shared" si="222"/>
        <v>0</v>
      </c>
      <c r="J408" s="40"/>
      <c r="K408" s="40">
        <f t="shared" si="223"/>
        <v>0</v>
      </c>
      <c r="L408" s="40"/>
    </row>
    <row r="409" spans="2:13" s="2" customFormat="1" hidden="1" x14ac:dyDescent="0.2">
      <c r="B409" s="30" t="s">
        <v>55</v>
      </c>
      <c r="C409" s="38" t="s">
        <v>122</v>
      </c>
      <c r="D409" s="38" t="s">
        <v>41</v>
      </c>
      <c r="E409" s="69" t="s">
        <v>114</v>
      </c>
      <c r="F409" s="33">
        <v>540</v>
      </c>
      <c r="G409" s="40">
        <v>0</v>
      </c>
      <c r="H409" s="40"/>
      <c r="I409" s="40"/>
      <c r="J409" s="40"/>
      <c r="K409" s="40">
        <v>0</v>
      </c>
      <c r="L409" s="40"/>
    </row>
    <row r="410" spans="2:13" s="2" customFormat="1" ht="28.5" hidden="1" customHeight="1" x14ac:dyDescent="0.2">
      <c r="B410" s="30" t="s">
        <v>62</v>
      </c>
      <c r="C410" s="38" t="s">
        <v>122</v>
      </c>
      <c r="D410" s="38" t="s">
        <v>41</v>
      </c>
      <c r="E410" s="67" t="s">
        <v>97</v>
      </c>
      <c r="F410" s="33"/>
      <c r="G410" s="40">
        <f>G411</f>
        <v>0</v>
      </c>
      <c r="H410" s="40"/>
      <c r="I410" s="40">
        <f t="shared" ref="I410:I411" si="224">I411</f>
        <v>0</v>
      </c>
      <c r="J410" s="40"/>
      <c r="K410" s="40">
        <f t="shared" ref="K410:K411" si="225">K411</f>
        <v>0</v>
      </c>
      <c r="L410" s="40"/>
    </row>
    <row r="411" spans="2:13" s="2" customFormat="1" ht="22.5" hidden="1" customHeight="1" x14ac:dyDescent="0.2">
      <c r="B411" s="18" t="s">
        <v>68</v>
      </c>
      <c r="C411" s="10" t="s">
        <v>122</v>
      </c>
      <c r="D411" s="10" t="s">
        <v>41</v>
      </c>
      <c r="E411" s="66" t="s">
        <v>97</v>
      </c>
      <c r="F411" s="14">
        <v>200</v>
      </c>
      <c r="G411" s="40">
        <f>G412</f>
        <v>0</v>
      </c>
      <c r="H411" s="40"/>
      <c r="I411" s="40">
        <f t="shared" si="224"/>
        <v>0</v>
      </c>
      <c r="J411" s="40"/>
      <c r="K411" s="40">
        <f t="shared" si="225"/>
        <v>0</v>
      </c>
      <c r="L411" s="40"/>
    </row>
    <row r="412" spans="2:13" s="2" customFormat="1" ht="21" hidden="1" customHeight="1" x14ac:dyDescent="0.2">
      <c r="B412" s="18" t="s">
        <v>16</v>
      </c>
      <c r="C412" s="10" t="s">
        <v>122</v>
      </c>
      <c r="D412" s="10" t="s">
        <v>41</v>
      </c>
      <c r="E412" s="66" t="s">
        <v>97</v>
      </c>
      <c r="F412" s="14">
        <v>240</v>
      </c>
      <c r="G412" s="15">
        <v>0</v>
      </c>
      <c r="H412" s="15"/>
      <c r="I412" s="15"/>
      <c r="J412" s="15"/>
      <c r="K412" s="15">
        <v>0</v>
      </c>
      <c r="L412" s="15"/>
    </row>
    <row r="413" spans="2:13" x14ac:dyDescent="0.2">
      <c r="B413" s="18" t="s">
        <v>112</v>
      </c>
      <c r="C413" s="10" t="s">
        <v>35</v>
      </c>
      <c r="D413" s="10" t="s">
        <v>26</v>
      </c>
      <c r="E413" s="10"/>
      <c r="F413" s="14"/>
      <c r="G413" s="15">
        <f>G414</f>
        <v>31587.200000000001</v>
      </c>
      <c r="H413" s="15"/>
      <c r="I413" s="15">
        <f t="shared" ref="I413:K413" si="226">I414</f>
        <v>-148.4</v>
      </c>
      <c r="J413" s="15"/>
      <c r="K413" s="15">
        <f t="shared" si="226"/>
        <v>31438.799999999999</v>
      </c>
      <c r="L413" s="15"/>
    </row>
    <row r="414" spans="2:13" x14ac:dyDescent="0.2">
      <c r="B414" s="18" t="s">
        <v>48</v>
      </c>
      <c r="C414" s="10" t="s">
        <v>35</v>
      </c>
      <c r="D414" s="10" t="s">
        <v>33</v>
      </c>
      <c r="E414" s="10"/>
      <c r="F414" s="14"/>
      <c r="G414" s="15">
        <f>G415+G437</f>
        <v>31587.200000000001</v>
      </c>
      <c r="H414" s="15"/>
      <c r="I414" s="15">
        <f t="shared" ref="I414:K414" si="227">I415+I437</f>
        <v>-148.4</v>
      </c>
      <c r="J414" s="15"/>
      <c r="K414" s="15">
        <f t="shared" si="227"/>
        <v>31438.799999999999</v>
      </c>
      <c r="L414" s="15"/>
    </row>
    <row r="415" spans="2:13" ht="24" x14ac:dyDescent="0.2">
      <c r="B415" s="20" t="s">
        <v>257</v>
      </c>
      <c r="C415" s="10" t="s">
        <v>35</v>
      </c>
      <c r="D415" s="10" t="s">
        <v>33</v>
      </c>
      <c r="E415" s="38" t="s">
        <v>106</v>
      </c>
      <c r="F415" s="14"/>
      <c r="G415" s="15">
        <f>G416+G424</f>
        <v>31487.200000000001</v>
      </c>
      <c r="H415" s="15"/>
      <c r="I415" s="15">
        <f t="shared" ref="I415:K415" si="228">I417+I424</f>
        <v>-148.4</v>
      </c>
      <c r="J415" s="15"/>
      <c r="K415" s="15">
        <f t="shared" si="228"/>
        <v>31338.799999999999</v>
      </c>
      <c r="L415" s="15"/>
      <c r="M415" s="76"/>
    </row>
    <row r="416" spans="2:13" ht="36" x14ac:dyDescent="0.2">
      <c r="B416" s="47" t="s">
        <v>303</v>
      </c>
      <c r="C416" s="10" t="s">
        <v>35</v>
      </c>
      <c r="D416" s="10" t="s">
        <v>33</v>
      </c>
      <c r="E416" s="38" t="s">
        <v>107</v>
      </c>
      <c r="F416" s="39"/>
      <c r="G416" s="40">
        <f>G417</f>
        <v>170</v>
      </c>
      <c r="H416" s="40"/>
      <c r="I416" s="40">
        <f t="shared" ref="I416:K416" si="229">I417</f>
        <v>0</v>
      </c>
      <c r="J416" s="40"/>
      <c r="K416" s="40">
        <f t="shared" si="229"/>
        <v>170</v>
      </c>
      <c r="L416" s="40"/>
    </row>
    <row r="417" spans="2:12" ht="24" x14ac:dyDescent="0.2">
      <c r="B417" s="47" t="s">
        <v>258</v>
      </c>
      <c r="C417" s="38" t="s">
        <v>35</v>
      </c>
      <c r="D417" s="38" t="s">
        <v>33</v>
      </c>
      <c r="E417" s="38" t="s">
        <v>108</v>
      </c>
      <c r="F417" s="39"/>
      <c r="G417" s="40">
        <f>G418+G421</f>
        <v>170</v>
      </c>
      <c r="H417" s="40"/>
      <c r="I417" s="40">
        <f t="shared" ref="I417:K417" si="230">I418+I421</f>
        <v>0</v>
      </c>
      <c r="J417" s="40"/>
      <c r="K417" s="40">
        <f t="shared" si="230"/>
        <v>170</v>
      </c>
      <c r="L417" s="40"/>
    </row>
    <row r="418" spans="2:12" ht="24" x14ac:dyDescent="0.2">
      <c r="B418" s="47" t="s">
        <v>259</v>
      </c>
      <c r="C418" s="38" t="s">
        <v>35</v>
      </c>
      <c r="D418" s="38" t="s">
        <v>33</v>
      </c>
      <c r="E418" s="32" t="s">
        <v>208</v>
      </c>
      <c r="F418" s="39"/>
      <c r="G418" s="40">
        <f>G419</f>
        <v>161.5</v>
      </c>
      <c r="H418" s="40"/>
      <c r="I418" s="40">
        <f t="shared" ref="I418:I419" si="231">I419</f>
        <v>0</v>
      </c>
      <c r="J418" s="40"/>
      <c r="K418" s="40">
        <f t="shared" ref="K418:K419" si="232">K419</f>
        <v>161.5</v>
      </c>
      <c r="L418" s="40"/>
    </row>
    <row r="419" spans="2:12" ht="24" x14ac:dyDescent="0.2">
      <c r="B419" s="18" t="s">
        <v>68</v>
      </c>
      <c r="C419" s="10" t="s">
        <v>35</v>
      </c>
      <c r="D419" s="10" t="s">
        <v>33</v>
      </c>
      <c r="E419" s="32" t="s">
        <v>208</v>
      </c>
      <c r="F419" s="14">
        <v>200</v>
      </c>
      <c r="G419" s="15">
        <f>G420</f>
        <v>161.5</v>
      </c>
      <c r="H419" s="15"/>
      <c r="I419" s="15">
        <f t="shared" si="231"/>
        <v>0</v>
      </c>
      <c r="J419" s="15"/>
      <c r="K419" s="15">
        <f t="shared" si="232"/>
        <v>161.5</v>
      </c>
      <c r="L419" s="15"/>
    </row>
    <row r="420" spans="2:12" ht="24" x14ac:dyDescent="0.2">
      <c r="B420" s="30" t="s">
        <v>16</v>
      </c>
      <c r="C420" s="32" t="s">
        <v>35</v>
      </c>
      <c r="D420" s="32" t="s">
        <v>33</v>
      </c>
      <c r="E420" s="32" t="s">
        <v>208</v>
      </c>
      <c r="F420" s="33">
        <v>240</v>
      </c>
      <c r="G420" s="34">
        <v>161.5</v>
      </c>
      <c r="H420" s="34"/>
      <c r="I420" s="34"/>
      <c r="J420" s="34"/>
      <c r="K420" s="34">
        <f>G420+I420</f>
        <v>161.5</v>
      </c>
      <c r="L420" s="34"/>
    </row>
    <row r="421" spans="2:12" ht="36" x14ac:dyDescent="0.2">
      <c r="B421" s="30" t="s">
        <v>141</v>
      </c>
      <c r="C421" s="32" t="s">
        <v>35</v>
      </c>
      <c r="D421" s="32" t="s">
        <v>33</v>
      </c>
      <c r="E421" s="32" t="s">
        <v>209</v>
      </c>
      <c r="F421" s="33"/>
      <c r="G421" s="34">
        <f>G422</f>
        <v>8.5</v>
      </c>
      <c r="H421" s="34"/>
      <c r="I421" s="34">
        <f t="shared" ref="I421:I422" si="233">I422</f>
        <v>0</v>
      </c>
      <c r="J421" s="34"/>
      <c r="K421" s="34">
        <f t="shared" ref="K421:K422" si="234">K422</f>
        <v>8.5</v>
      </c>
      <c r="L421" s="34"/>
    </row>
    <row r="422" spans="2:12" ht="24" x14ac:dyDescent="0.2">
      <c r="B422" s="18" t="s">
        <v>68</v>
      </c>
      <c r="C422" s="32" t="s">
        <v>35</v>
      </c>
      <c r="D422" s="32" t="s">
        <v>33</v>
      </c>
      <c r="E422" s="32" t="s">
        <v>209</v>
      </c>
      <c r="F422" s="14">
        <v>200</v>
      </c>
      <c r="G422" s="34">
        <f>G423</f>
        <v>8.5</v>
      </c>
      <c r="H422" s="34"/>
      <c r="I422" s="34">
        <f t="shared" si="233"/>
        <v>0</v>
      </c>
      <c r="J422" s="34"/>
      <c r="K422" s="34">
        <f t="shared" si="234"/>
        <v>8.5</v>
      </c>
      <c r="L422" s="34"/>
    </row>
    <row r="423" spans="2:12" ht="24" x14ac:dyDescent="0.2">
      <c r="B423" s="30" t="s">
        <v>16</v>
      </c>
      <c r="C423" s="32" t="s">
        <v>35</v>
      </c>
      <c r="D423" s="32" t="s">
        <v>33</v>
      </c>
      <c r="E423" s="32" t="s">
        <v>209</v>
      </c>
      <c r="F423" s="33">
        <v>240</v>
      </c>
      <c r="G423" s="34">
        <v>8.5</v>
      </c>
      <c r="H423" s="34"/>
      <c r="I423" s="34"/>
      <c r="J423" s="34"/>
      <c r="K423" s="34">
        <f>G423+I423</f>
        <v>8.5</v>
      </c>
      <c r="L423" s="34"/>
    </row>
    <row r="424" spans="2:12" x14ac:dyDescent="0.2">
      <c r="B424" s="17" t="s">
        <v>260</v>
      </c>
      <c r="C424" s="10" t="s">
        <v>35</v>
      </c>
      <c r="D424" s="10" t="s">
        <v>33</v>
      </c>
      <c r="E424" s="10" t="s">
        <v>250</v>
      </c>
      <c r="F424" s="14"/>
      <c r="G424" s="15">
        <f>G425</f>
        <v>31317.200000000001</v>
      </c>
      <c r="H424" s="15"/>
      <c r="I424" s="15">
        <f t="shared" ref="I424:K424" si="235">I425</f>
        <v>-148.4</v>
      </c>
      <c r="J424" s="15"/>
      <c r="K424" s="15">
        <f t="shared" si="235"/>
        <v>31168.799999999999</v>
      </c>
      <c r="L424" s="15"/>
    </row>
    <row r="425" spans="2:12" ht="24" x14ac:dyDescent="0.2">
      <c r="B425" s="17" t="s">
        <v>261</v>
      </c>
      <c r="C425" s="10" t="s">
        <v>35</v>
      </c>
      <c r="D425" s="10" t="s">
        <v>33</v>
      </c>
      <c r="E425" s="38" t="s">
        <v>251</v>
      </c>
      <c r="F425" s="14"/>
      <c r="G425" s="15">
        <f>G426</f>
        <v>31317.200000000001</v>
      </c>
      <c r="H425" s="15"/>
      <c r="I425" s="15">
        <f t="shared" ref="I425:K425" si="236">I426</f>
        <v>-148.4</v>
      </c>
      <c r="J425" s="15"/>
      <c r="K425" s="15">
        <f t="shared" si="236"/>
        <v>31168.799999999999</v>
      </c>
      <c r="L425" s="15"/>
    </row>
    <row r="426" spans="2:12" ht="24" x14ac:dyDescent="0.2">
      <c r="B426" s="17" t="s">
        <v>67</v>
      </c>
      <c r="C426" s="10" t="s">
        <v>35</v>
      </c>
      <c r="D426" s="10" t="s">
        <v>33</v>
      </c>
      <c r="E426" s="10" t="s">
        <v>207</v>
      </c>
      <c r="F426" s="14"/>
      <c r="G426" s="15">
        <f>G427+G429+G431</f>
        <v>31317.200000000001</v>
      </c>
      <c r="H426" s="15"/>
      <c r="I426" s="15">
        <f t="shared" ref="I426:K426" si="237">I427+I429+I431</f>
        <v>-148.4</v>
      </c>
      <c r="J426" s="15"/>
      <c r="K426" s="15">
        <f t="shared" si="237"/>
        <v>31168.799999999999</v>
      </c>
      <c r="L426" s="15"/>
    </row>
    <row r="427" spans="2:12" ht="48" x14ac:dyDescent="0.2">
      <c r="B427" s="18" t="s">
        <v>10</v>
      </c>
      <c r="C427" s="10" t="s">
        <v>35</v>
      </c>
      <c r="D427" s="10" t="s">
        <v>33</v>
      </c>
      <c r="E427" s="10" t="s">
        <v>207</v>
      </c>
      <c r="F427" s="14">
        <v>100</v>
      </c>
      <c r="G427" s="15">
        <f>G428</f>
        <v>27575.8</v>
      </c>
      <c r="H427" s="15"/>
      <c r="I427" s="15">
        <f t="shared" ref="I427" si="238">I428</f>
        <v>0</v>
      </c>
      <c r="J427" s="15"/>
      <c r="K427" s="15">
        <f>K428</f>
        <v>27575.8</v>
      </c>
      <c r="L427" s="15"/>
    </row>
    <row r="428" spans="2:12" x14ac:dyDescent="0.2">
      <c r="B428" s="18" t="s">
        <v>71</v>
      </c>
      <c r="C428" s="10" t="s">
        <v>35</v>
      </c>
      <c r="D428" s="10" t="s">
        <v>33</v>
      </c>
      <c r="E428" s="10" t="s">
        <v>207</v>
      </c>
      <c r="F428" s="14">
        <v>110</v>
      </c>
      <c r="G428" s="15">
        <v>27575.8</v>
      </c>
      <c r="H428" s="15"/>
      <c r="I428" s="15"/>
      <c r="J428" s="15"/>
      <c r="K428" s="15">
        <f>G428+I428</f>
        <v>27575.8</v>
      </c>
      <c r="L428" s="15"/>
    </row>
    <row r="429" spans="2:12" ht="24" x14ac:dyDescent="0.2">
      <c r="B429" s="18" t="s">
        <v>68</v>
      </c>
      <c r="C429" s="10" t="s">
        <v>35</v>
      </c>
      <c r="D429" s="10" t="s">
        <v>33</v>
      </c>
      <c r="E429" s="10" t="s">
        <v>207</v>
      </c>
      <c r="F429" s="14">
        <v>200</v>
      </c>
      <c r="G429" s="15">
        <f>G430</f>
        <v>3501.1000000000004</v>
      </c>
      <c r="H429" s="15"/>
      <c r="I429" s="15">
        <f t="shared" ref="I429" si="239">I430</f>
        <v>-148.4</v>
      </c>
      <c r="J429" s="15"/>
      <c r="K429" s="15">
        <f>K430</f>
        <v>3352.7000000000003</v>
      </c>
      <c r="L429" s="15"/>
    </row>
    <row r="430" spans="2:12" ht="24" x14ac:dyDescent="0.2">
      <c r="B430" s="18" t="s">
        <v>16</v>
      </c>
      <c r="C430" s="10" t="s">
        <v>35</v>
      </c>
      <c r="D430" s="10" t="s">
        <v>33</v>
      </c>
      <c r="E430" s="10" t="s">
        <v>207</v>
      </c>
      <c r="F430" s="14">
        <v>240</v>
      </c>
      <c r="G430" s="15">
        <f>3052.8-0.1+300+148.4</f>
        <v>3501.1000000000004</v>
      </c>
      <c r="H430" s="15"/>
      <c r="I430" s="15">
        <f>-148.3-0.1</f>
        <v>-148.4</v>
      </c>
      <c r="J430" s="15"/>
      <c r="K430" s="15">
        <f>G430+I430</f>
        <v>3352.7000000000003</v>
      </c>
      <c r="L430" s="15"/>
    </row>
    <row r="431" spans="2:12" x14ac:dyDescent="0.2">
      <c r="B431" s="18" t="s">
        <v>18</v>
      </c>
      <c r="C431" s="10" t="s">
        <v>35</v>
      </c>
      <c r="D431" s="10" t="s">
        <v>33</v>
      </c>
      <c r="E431" s="10" t="s">
        <v>207</v>
      </c>
      <c r="F431" s="14">
        <v>800</v>
      </c>
      <c r="G431" s="15">
        <f>G432+G433</f>
        <v>240.3</v>
      </c>
      <c r="H431" s="15"/>
      <c r="I431" s="15">
        <f t="shared" ref="I431" si="240">I432+I433</f>
        <v>0</v>
      </c>
      <c r="J431" s="15"/>
      <c r="K431" s="15">
        <f>K432+K433</f>
        <v>240.3</v>
      </c>
      <c r="L431" s="15"/>
    </row>
    <row r="432" spans="2:12" s="2" customFormat="1" hidden="1" x14ac:dyDescent="0.2">
      <c r="B432" s="41" t="s">
        <v>72</v>
      </c>
      <c r="C432" s="43" t="s">
        <v>35</v>
      </c>
      <c r="D432" s="43" t="s">
        <v>33</v>
      </c>
      <c r="E432" s="10" t="s">
        <v>207</v>
      </c>
      <c r="F432" s="73">
        <v>830</v>
      </c>
      <c r="G432" s="44">
        <v>0</v>
      </c>
      <c r="H432" s="44"/>
      <c r="I432" s="44"/>
      <c r="J432" s="44"/>
      <c r="K432" s="44">
        <f>G432+I432</f>
        <v>0</v>
      </c>
      <c r="L432" s="44"/>
    </row>
    <row r="433" spans="2:12" x14ac:dyDescent="0.2">
      <c r="B433" s="18" t="s">
        <v>19</v>
      </c>
      <c r="C433" s="10" t="s">
        <v>35</v>
      </c>
      <c r="D433" s="10" t="s">
        <v>33</v>
      </c>
      <c r="E433" s="10" t="s">
        <v>207</v>
      </c>
      <c r="F433" s="14">
        <v>850</v>
      </c>
      <c r="G433" s="15">
        <v>240.3</v>
      </c>
      <c r="H433" s="15"/>
      <c r="I433" s="15"/>
      <c r="J433" s="15"/>
      <c r="K433" s="15">
        <f>G433+I433</f>
        <v>240.3</v>
      </c>
      <c r="L433" s="15"/>
    </row>
    <row r="434" spans="2:12" ht="22.5" hidden="1" customHeight="1" x14ac:dyDescent="0.2">
      <c r="B434" s="47" t="s">
        <v>115</v>
      </c>
      <c r="C434" s="10" t="s">
        <v>35</v>
      </c>
      <c r="D434" s="10" t="s">
        <v>33</v>
      </c>
      <c r="E434" s="67" t="s">
        <v>117</v>
      </c>
      <c r="F434" s="39"/>
      <c r="G434" s="40">
        <f>G435</f>
        <v>0</v>
      </c>
      <c r="H434" s="40"/>
      <c r="I434" s="40">
        <f t="shared" ref="I434:I435" si="241">I435</f>
        <v>0</v>
      </c>
      <c r="J434" s="40"/>
      <c r="K434" s="40">
        <f t="shared" ref="K434:K435" si="242">K435</f>
        <v>0</v>
      </c>
      <c r="L434" s="40"/>
    </row>
    <row r="435" spans="2:12" ht="24" hidden="1" x14ac:dyDescent="0.2">
      <c r="B435" s="18" t="s">
        <v>68</v>
      </c>
      <c r="C435" s="38" t="s">
        <v>35</v>
      </c>
      <c r="D435" s="38" t="s">
        <v>33</v>
      </c>
      <c r="E435" s="67" t="s">
        <v>117</v>
      </c>
      <c r="F435" s="39">
        <v>200</v>
      </c>
      <c r="G435" s="40">
        <f>G436</f>
        <v>0</v>
      </c>
      <c r="H435" s="40"/>
      <c r="I435" s="40">
        <f t="shared" si="241"/>
        <v>0</v>
      </c>
      <c r="J435" s="40"/>
      <c r="K435" s="40">
        <f t="shared" si="242"/>
        <v>0</v>
      </c>
      <c r="L435" s="40"/>
    </row>
    <row r="436" spans="2:12" ht="24" hidden="1" x14ac:dyDescent="0.2">
      <c r="B436" s="18" t="s">
        <v>16</v>
      </c>
      <c r="C436" s="38" t="s">
        <v>35</v>
      </c>
      <c r="D436" s="38" t="s">
        <v>33</v>
      </c>
      <c r="E436" s="67" t="s">
        <v>117</v>
      </c>
      <c r="F436" s="39">
        <v>240</v>
      </c>
      <c r="G436" s="40">
        <v>0</v>
      </c>
      <c r="H436" s="40"/>
      <c r="I436" s="40"/>
      <c r="J436" s="40"/>
      <c r="K436" s="40">
        <v>0</v>
      </c>
      <c r="L436" s="40"/>
    </row>
    <row r="437" spans="2:12" ht="36" x14ac:dyDescent="0.2">
      <c r="B437" s="59" t="s">
        <v>276</v>
      </c>
      <c r="C437" s="10" t="s">
        <v>35</v>
      </c>
      <c r="D437" s="10" t="s">
        <v>33</v>
      </c>
      <c r="E437" s="10" t="s">
        <v>89</v>
      </c>
      <c r="F437" s="14"/>
      <c r="G437" s="15">
        <f>G438+G443</f>
        <v>100</v>
      </c>
      <c r="H437" s="15"/>
      <c r="I437" s="15">
        <f t="shared" ref="I437" si="243">I438+I443</f>
        <v>0</v>
      </c>
      <c r="J437" s="15"/>
      <c r="K437" s="15">
        <f>K438+K443</f>
        <v>100</v>
      </c>
      <c r="L437" s="15"/>
    </row>
    <row r="438" spans="2:12" x14ac:dyDescent="0.2">
      <c r="B438" s="17" t="s">
        <v>260</v>
      </c>
      <c r="C438" s="13">
        <v>8</v>
      </c>
      <c r="D438" s="13">
        <v>1</v>
      </c>
      <c r="E438" s="10" t="s">
        <v>225</v>
      </c>
      <c r="F438" s="14"/>
      <c r="G438" s="15">
        <f t="shared" ref="G438:K441" si="244">G439</f>
        <v>50</v>
      </c>
      <c r="H438" s="15"/>
      <c r="I438" s="15">
        <f t="shared" si="244"/>
        <v>0</v>
      </c>
      <c r="J438" s="15"/>
      <c r="K438" s="15">
        <f t="shared" si="244"/>
        <v>50</v>
      </c>
      <c r="L438" s="15"/>
    </row>
    <row r="439" spans="2:12" ht="36" x14ac:dyDescent="0.2">
      <c r="B439" s="17" t="s">
        <v>280</v>
      </c>
      <c r="C439" s="13">
        <v>8</v>
      </c>
      <c r="D439" s="13">
        <v>1</v>
      </c>
      <c r="E439" s="10" t="s">
        <v>253</v>
      </c>
      <c r="F439" s="14"/>
      <c r="G439" s="15">
        <f t="shared" si="244"/>
        <v>50</v>
      </c>
      <c r="H439" s="15"/>
      <c r="I439" s="15">
        <f t="shared" si="244"/>
        <v>0</v>
      </c>
      <c r="J439" s="15"/>
      <c r="K439" s="15">
        <f t="shared" si="244"/>
        <v>50</v>
      </c>
      <c r="L439" s="15"/>
    </row>
    <row r="440" spans="2:12" x14ac:dyDescent="0.2">
      <c r="B440" s="17" t="s">
        <v>266</v>
      </c>
      <c r="C440" s="13">
        <v>8</v>
      </c>
      <c r="D440" s="13">
        <v>1</v>
      </c>
      <c r="E440" s="10" t="s">
        <v>211</v>
      </c>
      <c r="F440" s="14"/>
      <c r="G440" s="15">
        <f>G441</f>
        <v>50</v>
      </c>
      <c r="H440" s="15"/>
      <c r="I440" s="15">
        <f t="shared" si="244"/>
        <v>0</v>
      </c>
      <c r="J440" s="15"/>
      <c r="K440" s="15">
        <f t="shared" ref="K440:K441" si="245">K441</f>
        <v>50</v>
      </c>
      <c r="L440" s="15"/>
    </row>
    <row r="441" spans="2:12" ht="24" x14ac:dyDescent="0.2">
      <c r="B441" s="18" t="s">
        <v>68</v>
      </c>
      <c r="C441" s="13">
        <v>8</v>
      </c>
      <c r="D441" s="13">
        <v>1</v>
      </c>
      <c r="E441" s="10" t="s">
        <v>211</v>
      </c>
      <c r="F441" s="14">
        <v>200</v>
      </c>
      <c r="G441" s="15">
        <f>G442</f>
        <v>50</v>
      </c>
      <c r="H441" s="15"/>
      <c r="I441" s="15">
        <f t="shared" si="244"/>
        <v>0</v>
      </c>
      <c r="J441" s="15"/>
      <c r="K441" s="15">
        <f t="shared" si="245"/>
        <v>50</v>
      </c>
      <c r="L441" s="15"/>
    </row>
    <row r="442" spans="2:12" ht="24" x14ac:dyDescent="0.2">
      <c r="B442" s="18" t="s">
        <v>16</v>
      </c>
      <c r="C442" s="13">
        <v>8</v>
      </c>
      <c r="D442" s="13">
        <v>1</v>
      </c>
      <c r="E442" s="10" t="s">
        <v>211</v>
      </c>
      <c r="F442" s="14">
        <v>240</v>
      </c>
      <c r="G442" s="15">
        <v>50</v>
      </c>
      <c r="H442" s="15"/>
      <c r="I442" s="15"/>
      <c r="J442" s="15"/>
      <c r="K442" s="15">
        <f>G442+I442</f>
        <v>50</v>
      </c>
      <c r="L442" s="15"/>
    </row>
    <row r="443" spans="2:12" x14ac:dyDescent="0.2">
      <c r="B443" s="17" t="s">
        <v>260</v>
      </c>
      <c r="C443" s="13">
        <v>8</v>
      </c>
      <c r="D443" s="13">
        <v>1</v>
      </c>
      <c r="E443" s="10" t="s">
        <v>225</v>
      </c>
      <c r="F443" s="14"/>
      <c r="G443" s="15">
        <f t="shared" ref="G443:K446" si="246">G444</f>
        <v>50</v>
      </c>
      <c r="H443" s="15"/>
      <c r="I443" s="15">
        <f t="shared" si="246"/>
        <v>0</v>
      </c>
      <c r="J443" s="15"/>
      <c r="K443" s="15">
        <f t="shared" si="246"/>
        <v>50</v>
      </c>
      <c r="L443" s="15"/>
    </row>
    <row r="444" spans="2:12" ht="36" x14ac:dyDescent="0.2">
      <c r="B444" s="17" t="s">
        <v>281</v>
      </c>
      <c r="C444" s="13">
        <v>8</v>
      </c>
      <c r="D444" s="13">
        <v>1</v>
      </c>
      <c r="E444" s="10" t="s">
        <v>252</v>
      </c>
      <c r="F444" s="14"/>
      <c r="G444" s="15">
        <f t="shared" si="246"/>
        <v>50</v>
      </c>
      <c r="H444" s="15"/>
      <c r="I444" s="15">
        <f t="shared" si="246"/>
        <v>0</v>
      </c>
      <c r="J444" s="15"/>
      <c r="K444" s="15">
        <f t="shared" si="246"/>
        <v>50</v>
      </c>
      <c r="L444" s="15"/>
    </row>
    <row r="445" spans="2:12" x14ac:dyDescent="0.2">
      <c r="B445" s="17" t="s">
        <v>266</v>
      </c>
      <c r="C445" s="13">
        <v>8</v>
      </c>
      <c r="D445" s="13">
        <v>1</v>
      </c>
      <c r="E445" s="10" t="s">
        <v>210</v>
      </c>
      <c r="F445" s="14"/>
      <c r="G445" s="15">
        <f>G446</f>
        <v>50</v>
      </c>
      <c r="H445" s="15"/>
      <c r="I445" s="15">
        <f t="shared" si="246"/>
        <v>0</v>
      </c>
      <c r="J445" s="15"/>
      <c r="K445" s="15">
        <f>G445+I445</f>
        <v>50</v>
      </c>
      <c r="L445" s="15"/>
    </row>
    <row r="446" spans="2:12" ht="24" x14ac:dyDescent="0.2">
      <c r="B446" s="18" t="s">
        <v>68</v>
      </c>
      <c r="C446" s="13">
        <v>8</v>
      </c>
      <c r="D446" s="13">
        <v>1</v>
      </c>
      <c r="E446" s="10" t="s">
        <v>210</v>
      </c>
      <c r="F446" s="14">
        <v>200</v>
      </c>
      <c r="G446" s="15">
        <f>G447</f>
        <v>50</v>
      </c>
      <c r="H446" s="15"/>
      <c r="I446" s="15">
        <f t="shared" si="246"/>
        <v>0</v>
      </c>
      <c r="J446" s="15"/>
      <c r="K446" s="15">
        <f t="shared" ref="K446" si="247">K447</f>
        <v>50</v>
      </c>
      <c r="L446" s="15"/>
    </row>
    <row r="447" spans="2:12" ht="24" x14ac:dyDescent="0.2">
      <c r="B447" s="18" t="s">
        <v>16</v>
      </c>
      <c r="C447" s="13">
        <v>8</v>
      </c>
      <c r="D447" s="13">
        <v>1</v>
      </c>
      <c r="E447" s="10" t="s">
        <v>210</v>
      </c>
      <c r="F447" s="14">
        <v>240</v>
      </c>
      <c r="G447" s="15">
        <v>50</v>
      </c>
      <c r="H447" s="15"/>
      <c r="I447" s="15"/>
      <c r="J447" s="15"/>
      <c r="K447" s="15">
        <f>G447+I447</f>
        <v>50</v>
      </c>
      <c r="L447" s="15"/>
    </row>
    <row r="448" spans="2:12" x14ac:dyDescent="0.2">
      <c r="B448" s="20" t="s">
        <v>49</v>
      </c>
      <c r="C448" s="10">
        <v>10</v>
      </c>
      <c r="D448" s="10" t="s">
        <v>26</v>
      </c>
      <c r="E448" s="10"/>
      <c r="F448" s="14"/>
      <c r="G448" s="15">
        <f t="shared" ref="G448:K451" si="248">G449</f>
        <v>504</v>
      </c>
      <c r="H448" s="15"/>
      <c r="I448" s="15">
        <f t="shared" si="248"/>
        <v>56</v>
      </c>
      <c r="J448" s="15"/>
      <c r="K448" s="15">
        <f t="shared" si="248"/>
        <v>560</v>
      </c>
      <c r="L448" s="15"/>
    </row>
    <row r="449" spans="2:12" x14ac:dyDescent="0.2">
      <c r="B449" s="20" t="s">
        <v>50</v>
      </c>
      <c r="C449" s="10" t="s">
        <v>39</v>
      </c>
      <c r="D449" s="10" t="s">
        <v>33</v>
      </c>
      <c r="E449" s="10"/>
      <c r="F449" s="14"/>
      <c r="G449" s="15">
        <f t="shared" si="248"/>
        <v>504</v>
      </c>
      <c r="H449" s="15"/>
      <c r="I449" s="15">
        <f t="shared" si="248"/>
        <v>56</v>
      </c>
      <c r="J449" s="15"/>
      <c r="K449" s="15">
        <f t="shared" si="248"/>
        <v>560</v>
      </c>
      <c r="L449" s="15"/>
    </row>
    <row r="450" spans="2:12" ht="24" x14ac:dyDescent="0.2">
      <c r="B450" s="16" t="s">
        <v>268</v>
      </c>
      <c r="C450" s="10" t="s">
        <v>39</v>
      </c>
      <c r="D450" s="10" t="s">
        <v>33</v>
      </c>
      <c r="E450" s="10" t="s">
        <v>79</v>
      </c>
      <c r="F450" s="14"/>
      <c r="G450" s="15">
        <f>G451</f>
        <v>504</v>
      </c>
      <c r="H450" s="15"/>
      <c r="I450" s="15">
        <f t="shared" si="248"/>
        <v>56</v>
      </c>
      <c r="J450" s="15"/>
      <c r="K450" s="15">
        <f t="shared" ref="K450:K451" si="249">K451</f>
        <v>560</v>
      </c>
      <c r="L450" s="15"/>
    </row>
    <row r="451" spans="2:12" x14ac:dyDescent="0.2">
      <c r="B451" s="16" t="s">
        <v>260</v>
      </c>
      <c r="C451" s="10" t="s">
        <v>39</v>
      </c>
      <c r="D451" s="10" t="s">
        <v>33</v>
      </c>
      <c r="E451" s="10" t="s">
        <v>218</v>
      </c>
      <c r="F451" s="14"/>
      <c r="G451" s="15">
        <f>G452</f>
        <v>504</v>
      </c>
      <c r="H451" s="15"/>
      <c r="I451" s="15">
        <f t="shared" si="248"/>
        <v>56</v>
      </c>
      <c r="J451" s="15"/>
      <c r="K451" s="15">
        <f t="shared" si="249"/>
        <v>560</v>
      </c>
      <c r="L451" s="15"/>
    </row>
    <row r="452" spans="2:12" x14ac:dyDescent="0.2">
      <c r="B452" s="17" t="s">
        <v>272</v>
      </c>
      <c r="C452" s="10" t="s">
        <v>39</v>
      </c>
      <c r="D452" s="10" t="s">
        <v>33</v>
      </c>
      <c r="E452" s="10" t="s">
        <v>254</v>
      </c>
      <c r="F452" s="14"/>
      <c r="G452" s="15">
        <f t="shared" ref="G452:K454" si="250">G453</f>
        <v>504</v>
      </c>
      <c r="H452" s="15"/>
      <c r="I452" s="15">
        <f t="shared" si="250"/>
        <v>56</v>
      </c>
      <c r="J452" s="15"/>
      <c r="K452" s="15">
        <f t="shared" si="250"/>
        <v>560</v>
      </c>
      <c r="L452" s="15"/>
    </row>
    <row r="453" spans="2:12" ht="24" x14ac:dyDescent="0.2">
      <c r="B453" s="26" t="s">
        <v>273</v>
      </c>
      <c r="C453" s="10" t="s">
        <v>39</v>
      </c>
      <c r="D453" s="10" t="s">
        <v>33</v>
      </c>
      <c r="E453" s="10" t="s">
        <v>212</v>
      </c>
      <c r="F453" s="14"/>
      <c r="G453" s="15">
        <f t="shared" si="250"/>
        <v>504</v>
      </c>
      <c r="H453" s="15"/>
      <c r="I453" s="15">
        <f t="shared" si="250"/>
        <v>56</v>
      </c>
      <c r="J453" s="15"/>
      <c r="K453" s="15">
        <f t="shared" si="250"/>
        <v>560</v>
      </c>
      <c r="L453" s="15"/>
    </row>
    <row r="454" spans="2:12" x14ac:dyDescent="0.2">
      <c r="B454" s="12" t="s">
        <v>51</v>
      </c>
      <c r="C454" s="10" t="s">
        <v>39</v>
      </c>
      <c r="D454" s="10" t="s">
        <v>33</v>
      </c>
      <c r="E454" s="10" t="s">
        <v>212</v>
      </c>
      <c r="F454" s="14">
        <v>300</v>
      </c>
      <c r="G454" s="15">
        <f t="shared" si="250"/>
        <v>504</v>
      </c>
      <c r="H454" s="15"/>
      <c r="I454" s="15">
        <f t="shared" si="250"/>
        <v>56</v>
      </c>
      <c r="J454" s="15"/>
      <c r="K454" s="15">
        <f t="shared" si="250"/>
        <v>560</v>
      </c>
      <c r="L454" s="15"/>
    </row>
    <row r="455" spans="2:12" x14ac:dyDescent="0.2">
      <c r="B455" s="18" t="s">
        <v>129</v>
      </c>
      <c r="C455" s="13">
        <v>10</v>
      </c>
      <c r="D455" s="13">
        <v>1</v>
      </c>
      <c r="E455" s="10" t="s">
        <v>212</v>
      </c>
      <c r="F455" s="14">
        <v>310</v>
      </c>
      <c r="G455" s="15">
        <v>504</v>
      </c>
      <c r="H455" s="15"/>
      <c r="I455" s="15">
        <v>56</v>
      </c>
      <c r="J455" s="15"/>
      <c r="K455" s="15">
        <f>G455+I455</f>
        <v>560</v>
      </c>
      <c r="L455" s="15"/>
    </row>
    <row r="456" spans="2:12" x14ac:dyDescent="0.2">
      <c r="B456" s="20" t="s">
        <v>52</v>
      </c>
      <c r="C456" s="10">
        <v>11</v>
      </c>
      <c r="D456" s="10" t="s">
        <v>26</v>
      </c>
      <c r="E456" s="10"/>
      <c r="F456" s="14"/>
      <c r="G456" s="15">
        <f>G457</f>
        <v>100</v>
      </c>
      <c r="H456" s="15"/>
      <c r="I456" s="15">
        <f t="shared" ref="I456:I457" si="251">I457</f>
        <v>0</v>
      </c>
      <c r="J456" s="15"/>
      <c r="K456" s="15">
        <f t="shared" ref="K456:K457" si="252">K457</f>
        <v>100</v>
      </c>
      <c r="L456" s="15"/>
    </row>
    <row r="457" spans="2:12" x14ac:dyDescent="0.2">
      <c r="B457" s="20" t="s">
        <v>57</v>
      </c>
      <c r="C457" s="10" t="s">
        <v>53</v>
      </c>
      <c r="D457" s="10" t="s">
        <v>33</v>
      </c>
      <c r="E457" s="10"/>
      <c r="F457" s="14"/>
      <c r="G457" s="15">
        <f>G458</f>
        <v>100</v>
      </c>
      <c r="H457" s="15"/>
      <c r="I457" s="15">
        <f t="shared" si="251"/>
        <v>0</v>
      </c>
      <c r="J457" s="15"/>
      <c r="K457" s="15">
        <f t="shared" si="252"/>
        <v>100</v>
      </c>
      <c r="L457" s="15"/>
    </row>
    <row r="458" spans="2:12" ht="24" x14ac:dyDescent="0.2">
      <c r="B458" s="17" t="s">
        <v>78</v>
      </c>
      <c r="C458" s="10" t="s">
        <v>53</v>
      </c>
      <c r="D458" s="10" t="s">
        <v>33</v>
      </c>
      <c r="E458" s="10" t="s">
        <v>109</v>
      </c>
      <c r="F458" s="14"/>
      <c r="G458" s="15">
        <f t="shared" ref="G458:K460" si="253">G459</f>
        <v>100</v>
      </c>
      <c r="H458" s="15"/>
      <c r="I458" s="15">
        <f t="shared" si="253"/>
        <v>0</v>
      </c>
      <c r="J458" s="15"/>
      <c r="K458" s="15">
        <f t="shared" si="253"/>
        <v>100</v>
      </c>
      <c r="L458" s="15"/>
    </row>
    <row r="459" spans="2:12" ht="15.75" customHeight="1" x14ac:dyDescent="0.2">
      <c r="B459" s="17" t="s">
        <v>260</v>
      </c>
      <c r="C459" s="10" t="s">
        <v>53</v>
      </c>
      <c r="D459" s="10" t="s">
        <v>33</v>
      </c>
      <c r="E459" s="10" t="s">
        <v>256</v>
      </c>
      <c r="F459" s="14"/>
      <c r="G459" s="15">
        <f>G460</f>
        <v>100</v>
      </c>
      <c r="H459" s="15"/>
      <c r="I459" s="15">
        <f t="shared" si="253"/>
        <v>0</v>
      </c>
      <c r="J459" s="15"/>
      <c r="K459" s="15">
        <f t="shared" ref="K459:K460" si="254">K460</f>
        <v>100</v>
      </c>
      <c r="L459" s="15"/>
    </row>
    <row r="460" spans="2:12" ht="24" x14ac:dyDescent="0.2">
      <c r="B460" s="17" t="s">
        <v>262</v>
      </c>
      <c r="C460" s="10" t="s">
        <v>53</v>
      </c>
      <c r="D460" s="10" t="s">
        <v>33</v>
      </c>
      <c r="E460" s="10" t="s">
        <v>255</v>
      </c>
      <c r="F460" s="14"/>
      <c r="G460" s="15">
        <f>G461</f>
        <v>100</v>
      </c>
      <c r="H460" s="15"/>
      <c r="I460" s="15">
        <f t="shared" si="253"/>
        <v>0</v>
      </c>
      <c r="J460" s="15"/>
      <c r="K460" s="15">
        <f t="shared" si="254"/>
        <v>100</v>
      </c>
      <c r="L460" s="15"/>
    </row>
    <row r="461" spans="2:12" x14ac:dyDescent="0.2">
      <c r="B461" s="17" t="s">
        <v>263</v>
      </c>
      <c r="C461" s="10" t="s">
        <v>53</v>
      </c>
      <c r="D461" s="10" t="s">
        <v>33</v>
      </c>
      <c r="E461" s="10" t="s">
        <v>213</v>
      </c>
      <c r="F461" s="14"/>
      <c r="G461" s="15">
        <f>G462+G464</f>
        <v>100</v>
      </c>
      <c r="H461" s="15"/>
      <c r="I461" s="15">
        <f t="shared" ref="I461" si="255">I462+I464</f>
        <v>0</v>
      </c>
      <c r="J461" s="15"/>
      <c r="K461" s="15">
        <f>K462+K464</f>
        <v>100</v>
      </c>
      <c r="L461" s="15"/>
    </row>
    <row r="462" spans="2:12" ht="48" x14ac:dyDescent="0.2">
      <c r="B462" s="17" t="s">
        <v>10</v>
      </c>
      <c r="C462" s="10" t="s">
        <v>53</v>
      </c>
      <c r="D462" s="10" t="s">
        <v>33</v>
      </c>
      <c r="E462" s="10" t="s">
        <v>213</v>
      </c>
      <c r="F462" s="14">
        <v>100</v>
      </c>
      <c r="G462" s="15">
        <f>G463</f>
        <v>100</v>
      </c>
      <c r="H462" s="15"/>
      <c r="I462" s="15">
        <f t="shared" ref="I462" si="256">I463</f>
        <v>0</v>
      </c>
      <c r="J462" s="15"/>
      <c r="K462" s="15">
        <f>K463</f>
        <v>100</v>
      </c>
      <c r="L462" s="15"/>
    </row>
    <row r="463" spans="2:12" x14ac:dyDescent="0.2">
      <c r="B463" s="18" t="s">
        <v>71</v>
      </c>
      <c r="C463" s="10" t="s">
        <v>53</v>
      </c>
      <c r="D463" s="10" t="s">
        <v>33</v>
      </c>
      <c r="E463" s="10" t="s">
        <v>213</v>
      </c>
      <c r="F463" s="14">
        <v>110</v>
      </c>
      <c r="G463" s="15">
        <v>100</v>
      </c>
      <c r="H463" s="15"/>
      <c r="I463" s="15"/>
      <c r="J463" s="15"/>
      <c r="K463" s="15">
        <f>G463+I463</f>
        <v>100</v>
      </c>
      <c r="L463" s="15"/>
    </row>
    <row r="464" spans="2:12" ht="24" hidden="1" x14ac:dyDescent="0.2">
      <c r="B464" s="18" t="s">
        <v>68</v>
      </c>
      <c r="C464" s="10" t="s">
        <v>53</v>
      </c>
      <c r="D464" s="10" t="s">
        <v>33</v>
      </c>
      <c r="E464" s="10" t="s">
        <v>213</v>
      </c>
      <c r="F464" s="14">
        <v>200</v>
      </c>
      <c r="G464" s="15">
        <f>G465</f>
        <v>0</v>
      </c>
      <c r="H464" s="15"/>
      <c r="I464" s="15">
        <f t="shared" ref="I464" si="257">I465</f>
        <v>0</v>
      </c>
      <c r="J464" s="15"/>
      <c r="K464" s="15">
        <f>K465</f>
        <v>0</v>
      </c>
      <c r="L464" s="15"/>
    </row>
    <row r="465" spans="1:14" ht="24" hidden="1" x14ac:dyDescent="0.2">
      <c r="B465" s="18" t="s">
        <v>16</v>
      </c>
      <c r="C465" s="10" t="s">
        <v>53</v>
      </c>
      <c r="D465" s="10" t="s">
        <v>33</v>
      </c>
      <c r="E465" s="10" t="s">
        <v>213</v>
      </c>
      <c r="F465" s="14">
        <v>240</v>
      </c>
      <c r="G465" s="15">
        <v>0</v>
      </c>
      <c r="H465" s="15"/>
      <c r="I465" s="15"/>
      <c r="J465" s="15"/>
      <c r="K465" s="15">
        <f>G465+I465</f>
        <v>0</v>
      </c>
      <c r="L465" s="15"/>
    </row>
    <row r="466" spans="1:14" ht="24" x14ac:dyDescent="0.2">
      <c r="B466" s="18" t="s">
        <v>320</v>
      </c>
      <c r="C466" s="10" t="s">
        <v>315</v>
      </c>
      <c r="D466" s="10" t="s">
        <v>26</v>
      </c>
      <c r="E466" s="10"/>
      <c r="F466" s="14"/>
      <c r="G466" s="15">
        <f t="shared" ref="G466:K467" si="258">G467</f>
        <v>8.4</v>
      </c>
      <c r="H466" s="15"/>
      <c r="I466" s="15">
        <f t="shared" si="258"/>
        <v>0</v>
      </c>
      <c r="J466" s="15"/>
      <c r="K466" s="15">
        <f t="shared" si="258"/>
        <v>8.4</v>
      </c>
      <c r="L466" s="15"/>
    </row>
    <row r="467" spans="1:14" ht="24" x14ac:dyDescent="0.2">
      <c r="B467" s="18" t="s">
        <v>321</v>
      </c>
      <c r="C467" s="10" t="s">
        <v>315</v>
      </c>
      <c r="D467" s="10" t="s">
        <v>33</v>
      </c>
      <c r="E467" s="10"/>
      <c r="F467" s="14"/>
      <c r="G467" s="15">
        <f t="shared" si="258"/>
        <v>8.4</v>
      </c>
      <c r="H467" s="15"/>
      <c r="I467" s="15">
        <f t="shared" si="258"/>
        <v>0</v>
      </c>
      <c r="J467" s="15"/>
      <c r="K467" s="15">
        <f t="shared" si="258"/>
        <v>8.4</v>
      </c>
      <c r="L467" s="15"/>
    </row>
    <row r="468" spans="1:14" ht="24" x14ac:dyDescent="0.2">
      <c r="B468" s="16" t="s">
        <v>268</v>
      </c>
      <c r="C468" s="10" t="s">
        <v>315</v>
      </c>
      <c r="D468" s="10" t="s">
        <v>33</v>
      </c>
      <c r="E468" s="10" t="s">
        <v>79</v>
      </c>
      <c r="F468" s="14"/>
      <c r="G468" s="15">
        <f>G469</f>
        <v>8.4</v>
      </c>
      <c r="H468" s="15"/>
      <c r="I468" s="15">
        <f t="shared" ref="I468:K471" si="259">I469</f>
        <v>0</v>
      </c>
      <c r="J468" s="15"/>
      <c r="K468" s="15">
        <f t="shared" si="259"/>
        <v>8.4</v>
      </c>
      <c r="L468" s="15"/>
    </row>
    <row r="469" spans="1:14" x14ac:dyDescent="0.2">
      <c r="B469" s="16" t="s">
        <v>260</v>
      </c>
      <c r="C469" s="10" t="s">
        <v>315</v>
      </c>
      <c r="D469" s="10" t="s">
        <v>33</v>
      </c>
      <c r="E469" s="10" t="s">
        <v>218</v>
      </c>
      <c r="F469" s="14"/>
      <c r="G469" s="15">
        <f>G470</f>
        <v>8.4</v>
      </c>
      <c r="H469" s="15"/>
      <c r="I469" s="15">
        <f t="shared" si="259"/>
        <v>0</v>
      </c>
      <c r="J469" s="15"/>
      <c r="K469" s="15">
        <f t="shared" si="259"/>
        <v>8.4</v>
      </c>
      <c r="L469" s="15"/>
    </row>
    <row r="470" spans="1:14" ht="24" x14ac:dyDescent="0.2">
      <c r="B470" s="17" t="s">
        <v>316</v>
      </c>
      <c r="C470" s="10" t="s">
        <v>315</v>
      </c>
      <c r="D470" s="10" t="s">
        <v>33</v>
      </c>
      <c r="E470" s="10" t="s">
        <v>318</v>
      </c>
      <c r="F470" s="14"/>
      <c r="G470" s="15">
        <f>G471</f>
        <v>8.4</v>
      </c>
      <c r="H470" s="15"/>
      <c r="I470" s="15">
        <f t="shared" si="259"/>
        <v>0</v>
      </c>
      <c r="J470" s="15"/>
      <c r="K470" s="15">
        <f t="shared" si="259"/>
        <v>8.4</v>
      </c>
      <c r="L470" s="15"/>
    </row>
    <row r="471" spans="1:14" x14ac:dyDescent="0.2">
      <c r="A471" s="1"/>
      <c r="B471" s="17" t="s">
        <v>271</v>
      </c>
      <c r="C471" s="13">
        <v>13</v>
      </c>
      <c r="D471" s="13">
        <v>1</v>
      </c>
      <c r="E471" s="10" t="s">
        <v>171</v>
      </c>
      <c r="F471" s="14"/>
      <c r="G471" s="15">
        <f>G472</f>
        <v>8.4</v>
      </c>
      <c r="H471" s="15"/>
      <c r="I471" s="15">
        <f t="shared" si="259"/>
        <v>0</v>
      </c>
      <c r="J471" s="15"/>
      <c r="K471" s="15">
        <f t="shared" si="259"/>
        <v>8.4</v>
      </c>
      <c r="L471" s="15"/>
    </row>
    <row r="472" spans="1:14" s="2" customFormat="1" x14ac:dyDescent="0.2">
      <c r="A472" s="1"/>
      <c r="B472" s="18" t="s">
        <v>319</v>
      </c>
      <c r="C472" s="37">
        <v>13</v>
      </c>
      <c r="D472" s="37">
        <v>1</v>
      </c>
      <c r="E472" s="10" t="s">
        <v>171</v>
      </c>
      <c r="F472" s="39">
        <v>700</v>
      </c>
      <c r="G472" s="40">
        <f>G473</f>
        <v>8.4</v>
      </c>
      <c r="H472" s="40"/>
      <c r="I472" s="40">
        <f t="shared" ref="I472:K472" si="260">I473</f>
        <v>0</v>
      </c>
      <c r="J472" s="40"/>
      <c r="K472" s="40">
        <f t="shared" si="260"/>
        <v>8.4</v>
      </c>
      <c r="L472" s="40"/>
    </row>
    <row r="473" spans="1:14" s="2" customFormat="1" x14ac:dyDescent="0.2">
      <c r="A473" s="1"/>
      <c r="B473" s="12" t="s">
        <v>317</v>
      </c>
      <c r="C473" s="13">
        <v>13</v>
      </c>
      <c r="D473" s="13">
        <v>1</v>
      </c>
      <c r="E473" s="10" t="s">
        <v>171</v>
      </c>
      <c r="F473" s="14">
        <v>730</v>
      </c>
      <c r="G473" s="15">
        <v>8.4</v>
      </c>
      <c r="H473" s="15"/>
      <c r="I473" s="15"/>
      <c r="J473" s="15"/>
      <c r="K473" s="15">
        <f>G473+I473</f>
        <v>8.4</v>
      </c>
      <c r="L473" s="15"/>
    </row>
    <row r="474" spans="1:14" ht="15" customHeight="1" x14ac:dyDescent="0.2">
      <c r="B474" s="27" t="s">
        <v>56</v>
      </c>
      <c r="C474" s="9"/>
      <c r="D474" s="9"/>
      <c r="E474" s="10"/>
      <c r="F474" s="60">
        <v>1</v>
      </c>
      <c r="G474" s="28">
        <f t="shared" ref="G474:L474" si="261">G19+G99+G108+G153+G244+G400+G413+G448+G456+G466</f>
        <v>344090.2</v>
      </c>
      <c r="H474" s="28">
        <f t="shared" si="261"/>
        <v>2042.6</v>
      </c>
      <c r="I474" s="28">
        <f t="shared" si="261"/>
        <v>2751.7000000000003</v>
      </c>
      <c r="J474" s="28">
        <f t="shared" si="261"/>
        <v>0</v>
      </c>
      <c r="K474" s="28">
        <f t="shared" si="261"/>
        <v>346841.9</v>
      </c>
      <c r="L474" s="28">
        <f t="shared" si="261"/>
        <v>2042.6</v>
      </c>
      <c r="N474" s="61"/>
    </row>
    <row r="475" spans="1:14" s="2" customFormat="1" ht="15.75" customHeight="1" x14ac:dyDescent="0.2">
      <c r="C475" s="4"/>
      <c r="D475" s="4"/>
      <c r="E475" s="6"/>
      <c r="F475" s="70">
        <v>1</v>
      </c>
      <c r="G475" s="63"/>
      <c r="H475" s="70">
        <v>2968</v>
      </c>
      <c r="I475" s="70">
        <v>2968</v>
      </c>
      <c r="J475" s="70">
        <v>2968</v>
      </c>
      <c r="K475" s="71"/>
      <c r="L475" s="70">
        <v>2968</v>
      </c>
    </row>
    <row r="476" spans="1:14" hidden="1" x14ac:dyDescent="0.2">
      <c r="F476" s="61">
        <v>1</v>
      </c>
      <c r="G476" s="62">
        <v>345098.8</v>
      </c>
      <c r="H476" s="62"/>
      <c r="I476" s="62"/>
      <c r="J476" s="62"/>
      <c r="K476" s="64">
        <f>K474-K475</f>
        <v>346841.9</v>
      </c>
      <c r="L476" s="62"/>
      <c r="M476" s="62"/>
    </row>
    <row r="477" spans="1:14" hidden="1" x14ac:dyDescent="0.2">
      <c r="G477" s="64">
        <v>344090.2</v>
      </c>
      <c r="I477" s="29">
        <v>-1008.6</v>
      </c>
      <c r="K477" s="61"/>
    </row>
    <row r="478" spans="1:14" hidden="1" x14ac:dyDescent="0.2">
      <c r="I478" s="29">
        <v>2751.7</v>
      </c>
      <c r="K478" s="29">
        <v>346841.9</v>
      </c>
    </row>
    <row r="479" spans="1:14" hidden="1" x14ac:dyDescent="0.2"/>
  </sheetData>
  <autoFilter ref="B18:K476">
    <filterColumn colId="3">
      <colorFilter dxfId="0"/>
    </filterColumn>
    <filterColumn colId="9">
      <filters blank="1">
        <filter val="1 140,6"/>
        <filter val="1 160,6"/>
        <filter val="1 352,9"/>
        <filter val="1 497,2"/>
        <filter val="1 698,7"/>
        <filter val="1 831,0"/>
        <filter val="1 911,4"/>
        <filter val="1 927,6"/>
        <filter val="100 071,6"/>
        <filter val="100,0"/>
        <filter val="100,8"/>
        <filter val="101 983,0"/>
        <filter val="115,0"/>
        <filter val="141,1"/>
        <filter val="15,0"/>
        <filter val="161,5"/>
        <filter val="170,0"/>
        <filter val="18,8"/>
        <filter val="187,9"/>
        <filter val="19,7"/>
        <filter val="2 129,5"/>
        <filter val="2 702,4"/>
        <filter val="2 987,2"/>
        <filter val="203 160,7"/>
        <filter val="225,7"/>
        <filter val="228,9"/>
        <filter val="24 140,7"/>
        <filter val="240,3"/>
        <filter val="27 575,8"/>
        <filter val="29 261,8"/>
        <filter val="3 034,2"/>
        <filter val="3 299,2"/>
        <filter val="3 352,7"/>
        <filter val="3,8"/>
        <filter val="30,4"/>
        <filter val="31 168,8"/>
        <filter val="31 338,8"/>
        <filter val="31 438,8"/>
        <filter val="33 072,6"/>
        <filter val="33 265,5"/>
        <filter val="33 600,4"/>
        <filter val="334,9"/>
        <filter val="346 841,9"/>
        <filter val="346 841,90"/>
        <filter val="37 783,6"/>
        <filter val="39 501,1"/>
        <filter val="4 088,6"/>
        <filter val="4 500,6"/>
        <filter val="4 798,0"/>
        <filter val="42 883,8"/>
        <filter val="43 181,9"/>
        <filter val="43 373,5"/>
        <filter val="450,9"/>
        <filter val="470,0"/>
        <filter val="489,7"/>
        <filter val="50,0"/>
        <filter val="500,0"/>
        <filter val="51,8"/>
        <filter val="54 770,9"/>
        <filter val="560,0"/>
        <filter val="61,5"/>
        <filter val="776,6"/>
        <filter val="8 172,3"/>
        <filter val="8 623,2"/>
        <filter val="8,4"/>
        <filter val="8,5"/>
        <filter val="80 158,9"/>
        <filter val="83,5"/>
        <filter val="83,50"/>
        <filter val="846,0"/>
        <filter val="91,9"/>
        <filter val="92 554,5"/>
        <filter val="96 584,4"/>
        <filter val="99 571,6"/>
      </filters>
    </filterColumn>
  </autoFilter>
  <mergeCells count="1">
    <mergeCell ref="B15:H15"/>
  </mergeCells>
  <pageMargins left="0.19685039370078741" right="0.19685039370078741" top="0.19685039370078741" bottom="0.19685039370078741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 Ведоственные 2025 </vt:lpstr>
      <vt:lpstr>'прил 9 Ведоственные 2025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2025-05-14T11:17:42Z</cp:lastPrinted>
  <dcterms:created xsi:type="dcterms:W3CDTF">2013-11-14T08:43:48Z</dcterms:created>
  <dcterms:modified xsi:type="dcterms:W3CDTF">2025-05-14T11:18:14Z</dcterms:modified>
</cp:coreProperties>
</file>